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192.168.2.199\d(192.168.2.199)\ロボット部門共通\07 ＱＭＳ(ISO9001)\000 規程・手順書・規約\1_規程 K001-\K001-16_受付・予約管理等手順書\第6版\up用\"/>
    </mc:Choice>
  </mc:AlternateContent>
  <xr:revisionPtr revIDLastSave="0" documentId="13_ncr:1_{00A370B2-8D31-4F98-AAFF-168627667BDE}" xr6:coauthVersionLast="47" xr6:coauthVersionMax="47" xr10:uidLastSave="{00000000-0000-0000-0000-000000000000}"/>
  <bookViews>
    <workbookView xWindow="20370" yWindow="-1290" windowWidth="29040" windowHeight="15720" xr2:uid="{00000000-000D-0000-FFFF-FFFF00000000}"/>
  </bookViews>
  <sheets>
    <sheet name="使用承認申請書 " sheetId="1" r:id="rId1"/>
    <sheet name="記入例" sheetId="2" r:id="rId2"/>
    <sheet name="施設設備使用料" sheetId="3" r:id="rId3"/>
    <sheet name="料金ｼﾐｭﾚｰﾀｰ" sheetId="4" r:id="rId4"/>
  </sheets>
  <definedNames>
    <definedName name="_xlnm.Print_Area" localSheetId="1">記入例!$A$1:$AH$52</definedName>
    <definedName name="_xlnm.Print_Area" localSheetId="0">'使用承認申請書 '!$A$1:$AH$49</definedName>
    <definedName name="_xlnm.Print_Area" localSheetId="2">施設設備使用料!$K$1</definedName>
    <definedName name="_xlnm.Print_Area" localSheetId="3">料金ｼﾐｭﾚｰﾀｰ!$A$3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4" l="1"/>
  <c r="H11" i="4" s="1"/>
  <c r="O11" i="4" s="1"/>
  <c r="I11" i="4"/>
  <c r="J11" i="4" s="1"/>
  <c r="K11" i="4"/>
  <c r="L11" i="4"/>
  <c r="M11" i="4"/>
  <c r="N11" i="4"/>
  <c r="G12" i="4"/>
  <c r="H12" i="4" s="1"/>
  <c r="O12" i="4" s="1"/>
  <c r="I12" i="4"/>
  <c r="J12" i="4"/>
  <c r="K12" i="4"/>
  <c r="L12" i="4" s="1"/>
  <c r="M12" i="4"/>
  <c r="N12" i="4" s="1"/>
  <c r="G13" i="4"/>
  <c r="H13" i="4" s="1"/>
  <c r="O13" i="4" s="1"/>
  <c r="I13" i="4"/>
  <c r="J13" i="4"/>
  <c r="K13" i="4"/>
  <c r="L13" i="4"/>
  <c r="M13" i="4"/>
  <c r="N13" i="4" s="1"/>
  <c r="P13" i="4"/>
  <c r="G14" i="4"/>
  <c r="H14" i="4"/>
  <c r="I14" i="4"/>
  <c r="J14" i="4"/>
  <c r="K14" i="4"/>
  <c r="L14" i="4" s="1"/>
  <c r="M14" i="4"/>
  <c r="N14" i="4" s="1"/>
  <c r="P14" i="4"/>
  <c r="G15" i="4"/>
  <c r="H15" i="4"/>
  <c r="I15" i="4"/>
  <c r="J15" i="4" s="1"/>
  <c r="K15" i="4"/>
  <c r="L15" i="4" s="1"/>
  <c r="M15" i="4"/>
  <c r="N15" i="4"/>
  <c r="P15" i="4"/>
  <c r="G16" i="4"/>
  <c r="H16" i="4" s="1"/>
  <c r="O16" i="4" s="1"/>
  <c r="I16" i="4"/>
  <c r="J16" i="4" s="1"/>
  <c r="K16" i="4"/>
  <c r="L16" i="4"/>
  <c r="M16" i="4"/>
  <c r="N16" i="4"/>
  <c r="P16" i="4"/>
  <c r="G17" i="4"/>
  <c r="H17" i="4" s="1"/>
  <c r="O17" i="4" s="1"/>
  <c r="I17" i="4"/>
  <c r="J17" i="4"/>
  <c r="K17" i="4"/>
  <c r="L17" i="4"/>
  <c r="M17" i="4"/>
  <c r="N17" i="4" s="1"/>
  <c r="P17" i="4"/>
  <c r="G18" i="4"/>
  <c r="H18" i="4"/>
  <c r="O18" i="4" s="1"/>
  <c r="I18" i="4"/>
  <c r="J18" i="4"/>
  <c r="K18" i="4"/>
  <c r="L18" i="4" s="1"/>
  <c r="M18" i="4"/>
  <c r="N18" i="4" s="1"/>
  <c r="P18" i="4"/>
  <c r="G19" i="4"/>
  <c r="H19" i="4"/>
  <c r="I19" i="4"/>
  <c r="J19" i="4" s="1"/>
  <c r="K19" i="4"/>
  <c r="L19" i="4" s="1"/>
  <c r="M19" i="4"/>
  <c r="N19" i="4"/>
  <c r="P19" i="4"/>
  <c r="G20" i="4"/>
  <c r="H20" i="4" s="1"/>
  <c r="I20" i="4"/>
  <c r="J20" i="4" s="1"/>
  <c r="K20" i="4"/>
  <c r="L20" i="4"/>
  <c r="M20" i="4"/>
  <c r="N20" i="4"/>
  <c r="P20" i="4"/>
  <c r="G21" i="4"/>
  <c r="H21" i="4" s="1"/>
  <c r="O21" i="4" s="1"/>
  <c r="I21" i="4"/>
  <c r="J21" i="4"/>
  <c r="K21" i="4"/>
  <c r="L21" i="4"/>
  <c r="M21" i="4"/>
  <c r="N21" i="4" s="1"/>
  <c r="P21" i="4"/>
  <c r="G22" i="4"/>
  <c r="H22" i="4"/>
  <c r="I22" i="4"/>
  <c r="J22" i="4"/>
  <c r="K22" i="4"/>
  <c r="L22" i="4" s="1"/>
  <c r="M22" i="4"/>
  <c r="N22" i="4" s="1"/>
  <c r="P22" i="4"/>
  <c r="G23" i="4"/>
  <c r="H23" i="4"/>
  <c r="I23" i="4"/>
  <c r="J23" i="4" s="1"/>
  <c r="K23" i="4"/>
  <c r="L23" i="4" s="1"/>
  <c r="M23" i="4"/>
  <c r="N23" i="4"/>
  <c r="P23" i="4"/>
  <c r="G24" i="4"/>
  <c r="H24" i="4" s="1"/>
  <c r="O24" i="4" s="1"/>
  <c r="I24" i="4"/>
  <c r="J24" i="4" s="1"/>
  <c r="K24" i="4"/>
  <c r="L24" i="4"/>
  <c r="M24" i="4"/>
  <c r="N24" i="4"/>
  <c r="P24" i="4"/>
  <c r="G25" i="4"/>
  <c r="H25" i="4" s="1"/>
  <c r="O25" i="4" s="1"/>
  <c r="I25" i="4"/>
  <c r="J25" i="4"/>
  <c r="K25" i="4"/>
  <c r="L25" i="4"/>
  <c r="M25" i="4"/>
  <c r="N25" i="4" s="1"/>
  <c r="P25" i="4"/>
  <c r="G26" i="4"/>
  <c r="H26" i="4"/>
  <c r="O26" i="4" s="1"/>
  <c r="I26" i="4"/>
  <c r="J26" i="4"/>
  <c r="K26" i="4"/>
  <c r="L26" i="4" s="1"/>
  <c r="M26" i="4"/>
  <c r="N26" i="4" s="1"/>
  <c r="P26" i="4"/>
  <c r="G27" i="4"/>
  <c r="H27" i="4"/>
  <c r="I27" i="4"/>
  <c r="J27" i="4" s="1"/>
  <c r="K27" i="4"/>
  <c r="L27" i="4" s="1"/>
  <c r="M27" i="4"/>
  <c r="N27" i="4"/>
  <c r="P27" i="4"/>
  <c r="G28" i="4"/>
  <c r="H28" i="4" s="1"/>
  <c r="I28" i="4"/>
  <c r="J28" i="4" s="1"/>
  <c r="K28" i="4"/>
  <c r="L28" i="4"/>
  <c r="M28" i="4"/>
  <c r="N28" i="4"/>
  <c r="P28" i="4"/>
  <c r="G29" i="4"/>
  <c r="H29" i="4" s="1"/>
  <c r="O29" i="4" s="1"/>
  <c r="I29" i="4"/>
  <c r="J29" i="4"/>
  <c r="K29" i="4"/>
  <c r="L29" i="4"/>
  <c r="M29" i="4"/>
  <c r="N29" i="4" s="1"/>
  <c r="P29" i="4"/>
  <c r="G30" i="4"/>
  <c r="H30" i="4"/>
  <c r="I30" i="4"/>
  <c r="J30" i="4"/>
  <c r="K30" i="4"/>
  <c r="L30" i="4" s="1"/>
  <c r="M30" i="4"/>
  <c r="N30" i="4" s="1"/>
  <c r="P30" i="4"/>
  <c r="G31" i="4"/>
  <c r="H31" i="4"/>
  <c r="I31" i="4"/>
  <c r="J31" i="4" s="1"/>
  <c r="K31" i="4"/>
  <c r="L31" i="4" s="1"/>
  <c r="M31" i="4"/>
  <c r="N31" i="4"/>
  <c r="P31" i="4"/>
  <c r="G32" i="4"/>
  <c r="H32" i="4" s="1"/>
  <c r="O32" i="4" s="1"/>
  <c r="I32" i="4"/>
  <c r="J32" i="4" s="1"/>
  <c r="K32" i="4"/>
  <c r="L32" i="4"/>
  <c r="M32" i="4"/>
  <c r="N32" i="4"/>
  <c r="P32" i="4"/>
  <c r="G33" i="4"/>
  <c r="H33" i="4" s="1"/>
  <c r="O33" i="4" s="1"/>
  <c r="I33" i="4"/>
  <c r="J33" i="4"/>
  <c r="K33" i="4"/>
  <c r="L33" i="4"/>
  <c r="M33" i="4"/>
  <c r="N33" i="4" s="1"/>
  <c r="P33" i="4"/>
  <c r="G34" i="4"/>
  <c r="H34" i="4"/>
  <c r="O34" i="4" s="1"/>
  <c r="I34" i="4"/>
  <c r="J34" i="4"/>
  <c r="K34" i="4"/>
  <c r="L34" i="4" s="1"/>
  <c r="M34" i="4"/>
  <c r="N34" i="4" s="1"/>
  <c r="P34" i="4"/>
  <c r="G35" i="4"/>
  <c r="H35" i="4"/>
  <c r="I35" i="4"/>
  <c r="J35" i="4" s="1"/>
  <c r="K35" i="4"/>
  <c r="L35" i="4" s="1"/>
  <c r="M35" i="4"/>
  <c r="N35" i="4"/>
  <c r="P35" i="4"/>
  <c r="G36" i="4"/>
  <c r="H36" i="4" s="1"/>
  <c r="O36" i="4" s="1"/>
  <c r="I36" i="4"/>
  <c r="J36" i="4" s="1"/>
  <c r="K36" i="4"/>
  <c r="L36" i="4"/>
  <c r="M36" i="4"/>
  <c r="N36" i="4"/>
  <c r="P36" i="4"/>
  <c r="G37" i="4"/>
  <c r="H37" i="4" s="1"/>
  <c r="O37" i="4" s="1"/>
  <c r="I37" i="4"/>
  <c r="J37" i="4"/>
  <c r="K37" i="4"/>
  <c r="L37" i="4"/>
  <c r="M37" i="4"/>
  <c r="N37" i="4" s="1"/>
  <c r="P37" i="4"/>
  <c r="G38" i="4"/>
  <c r="H38" i="4"/>
  <c r="I38" i="4"/>
  <c r="J38" i="4"/>
  <c r="K38" i="4"/>
  <c r="L38" i="4" s="1"/>
  <c r="M38" i="4"/>
  <c r="N38" i="4" s="1"/>
  <c r="P38" i="4"/>
  <c r="G39" i="4"/>
  <c r="H39" i="4"/>
  <c r="I39" i="4"/>
  <c r="J39" i="4" s="1"/>
  <c r="K39" i="4"/>
  <c r="L39" i="4" s="1"/>
  <c r="M39" i="4"/>
  <c r="N39" i="4"/>
  <c r="P39" i="4"/>
  <c r="G40" i="4"/>
  <c r="H40" i="4" s="1"/>
  <c r="O40" i="4" s="1"/>
  <c r="I40" i="4"/>
  <c r="J40" i="4" s="1"/>
  <c r="K40" i="4"/>
  <c r="L40" i="4"/>
  <c r="M40" i="4"/>
  <c r="N40" i="4"/>
  <c r="P40" i="4"/>
  <c r="G41" i="4"/>
  <c r="H41" i="4" s="1"/>
  <c r="O41" i="4" s="1"/>
  <c r="I41" i="4"/>
  <c r="J41" i="4"/>
  <c r="K41" i="4"/>
  <c r="L41" i="4"/>
  <c r="M41" i="4"/>
  <c r="N41" i="4" s="1"/>
  <c r="P41" i="4"/>
  <c r="G42" i="4"/>
  <c r="H42" i="4"/>
  <c r="O42" i="4" s="1"/>
  <c r="I42" i="4"/>
  <c r="J42" i="4"/>
  <c r="K42" i="4"/>
  <c r="L42" i="4" s="1"/>
  <c r="M42" i="4"/>
  <c r="N42" i="4" s="1"/>
  <c r="P42" i="4"/>
  <c r="G43" i="4"/>
  <c r="H43" i="4"/>
  <c r="I43" i="4"/>
  <c r="J43" i="4" s="1"/>
  <c r="K43" i="4"/>
  <c r="L43" i="4" s="1"/>
  <c r="M43" i="4"/>
  <c r="N43" i="4"/>
  <c r="P43" i="4"/>
  <c r="G44" i="4"/>
  <c r="H44" i="4" s="1"/>
  <c r="O44" i="4" s="1"/>
  <c r="I44" i="4"/>
  <c r="J44" i="4" s="1"/>
  <c r="K44" i="4"/>
  <c r="L44" i="4"/>
  <c r="M44" i="4"/>
  <c r="N44" i="4"/>
  <c r="P44" i="4"/>
  <c r="G45" i="4"/>
  <c r="H45" i="4" s="1"/>
  <c r="I45" i="4"/>
  <c r="J45" i="4"/>
  <c r="K45" i="4"/>
  <c r="L45" i="4"/>
  <c r="M45" i="4"/>
  <c r="N45" i="4" s="1"/>
  <c r="P45" i="4"/>
  <c r="O13" i="3"/>
  <c r="P13" i="3"/>
  <c r="Q13" i="3"/>
  <c r="R13" i="3"/>
  <c r="S13" i="3"/>
  <c r="O14" i="3"/>
  <c r="P14" i="3"/>
  <c r="Q14" i="3"/>
  <c r="R14" i="3"/>
  <c r="S14" i="3"/>
  <c r="O15" i="3"/>
  <c r="P15" i="3"/>
  <c r="Q15" i="3"/>
  <c r="R15" i="3"/>
  <c r="S15" i="3"/>
  <c r="O16" i="3"/>
  <c r="P16" i="3"/>
  <c r="Q16" i="3"/>
  <c r="R16" i="3"/>
  <c r="S16" i="3"/>
  <c r="O17" i="3"/>
  <c r="P17" i="3"/>
  <c r="Q17" i="3"/>
  <c r="R17" i="3"/>
  <c r="S17" i="3"/>
  <c r="O18" i="3"/>
  <c r="P18" i="3"/>
  <c r="Q18" i="3"/>
  <c r="R18" i="3"/>
  <c r="S18" i="3"/>
  <c r="O19" i="3"/>
  <c r="P19" i="3"/>
  <c r="Q19" i="3"/>
  <c r="R19" i="3"/>
  <c r="S19" i="3"/>
  <c r="O20" i="3"/>
  <c r="P20" i="3"/>
  <c r="Q20" i="3"/>
  <c r="R20" i="3"/>
  <c r="S20" i="3"/>
  <c r="O21" i="3"/>
  <c r="P21" i="3"/>
  <c r="Q21" i="3"/>
  <c r="R21" i="3"/>
  <c r="S21" i="3"/>
  <c r="O22" i="3"/>
  <c r="P22" i="3"/>
  <c r="Q22" i="3"/>
  <c r="R22" i="3"/>
  <c r="S22" i="3"/>
  <c r="O23" i="3"/>
  <c r="P23" i="3"/>
  <c r="Q23" i="3"/>
  <c r="R23" i="3"/>
  <c r="S23" i="3"/>
  <c r="O24" i="3"/>
  <c r="P24" i="3"/>
  <c r="Q24" i="3"/>
  <c r="R24" i="3"/>
  <c r="S24" i="3"/>
  <c r="O25" i="3"/>
  <c r="P25" i="3"/>
  <c r="Q25" i="3"/>
  <c r="R25" i="3"/>
  <c r="S25" i="3"/>
  <c r="O26" i="3"/>
  <c r="P26" i="3"/>
  <c r="Q26" i="3"/>
  <c r="R26" i="3"/>
  <c r="S26" i="3"/>
  <c r="O27" i="3"/>
  <c r="P27" i="3"/>
  <c r="Q27" i="3"/>
  <c r="R27" i="3"/>
  <c r="S27" i="3"/>
  <c r="O28" i="3"/>
  <c r="P28" i="3"/>
  <c r="Q28" i="3"/>
  <c r="R28" i="3"/>
  <c r="S28" i="3"/>
  <c r="O29" i="3"/>
  <c r="P29" i="3"/>
  <c r="Q29" i="3"/>
  <c r="R29" i="3"/>
  <c r="S29" i="3"/>
  <c r="O30" i="3"/>
  <c r="P30" i="3"/>
  <c r="Q30" i="3"/>
  <c r="R30" i="3"/>
  <c r="S30" i="3"/>
  <c r="O31" i="3"/>
  <c r="P31" i="3"/>
  <c r="Q31" i="3"/>
  <c r="R31" i="3"/>
  <c r="S31" i="3"/>
  <c r="O32" i="3"/>
  <c r="P32" i="3"/>
  <c r="Q32" i="3"/>
  <c r="R32" i="3"/>
  <c r="S32" i="3"/>
  <c r="O33" i="3"/>
  <c r="P33" i="3"/>
  <c r="Q33" i="3"/>
  <c r="R33" i="3"/>
  <c r="S33" i="3"/>
  <c r="O34" i="3"/>
  <c r="P34" i="3"/>
  <c r="Q34" i="3"/>
  <c r="R34" i="3"/>
  <c r="S34" i="3"/>
  <c r="F35" i="3"/>
  <c r="G35" i="3"/>
  <c r="H35" i="3"/>
  <c r="O35" i="3"/>
  <c r="P35" i="3"/>
  <c r="Q35" i="3"/>
  <c r="R35" i="3"/>
  <c r="S35" i="3"/>
  <c r="O36" i="3"/>
  <c r="P36" i="3"/>
  <c r="Q36" i="3"/>
  <c r="R36" i="3"/>
  <c r="S36" i="3"/>
  <c r="O37" i="3"/>
  <c r="P37" i="3"/>
  <c r="Q37" i="3"/>
  <c r="R37" i="3"/>
  <c r="S37" i="3"/>
  <c r="O38" i="3"/>
  <c r="P38" i="3"/>
  <c r="Q38" i="3"/>
  <c r="R38" i="3"/>
  <c r="S38" i="3"/>
  <c r="O39" i="3"/>
  <c r="P39" i="3"/>
  <c r="Q39" i="3"/>
  <c r="R39" i="3"/>
  <c r="S39" i="3"/>
  <c r="I40" i="3"/>
  <c r="O40" i="3"/>
  <c r="P40" i="3"/>
  <c r="Q40" i="3"/>
  <c r="R40" i="3"/>
  <c r="S40" i="3"/>
  <c r="O41" i="3"/>
  <c r="P41" i="3"/>
  <c r="Q41" i="3"/>
  <c r="R41" i="3"/>
  <c r="S41" i="3"/>
  <c r="O42" i="3"/>
  <c r="P42" i="3"/>
  <c r="Q42" i="3"/>
  <c r="R42" i="3"/>
  <c r="S42" i="3"/>
  <c r="O43" i="3"/>
  <c r="P43" i="3"/>
  <c r="Q43" i="3"/>
  <c r="R43" i="3"/>
  <c r="S43" i="3"/>
  <c r="O44" i="3"/>
  <c r="P44" i="3"/>
  <c r="Q44" i="3"/>
  <c r="R44" i="3"/>
  <c r="S44" i="3"/>
  <c r="O45" i="3"/>
  <c r="P45" i="3"/>
  <c r="Q45" i="3"/>
  <c r="R45" i="3"/>
  <c r="S45" i="3"/>
  <c r="O46" i="3"/>
  <c r="P46" i="3"/>
  <c r="Q46" i="3"/>
  <c r="R46" i="3"/>
  <c r="S46" i="3"/>
  <c r="O47" i="3"/>
  <c r="P47" i="3"/>
  <c r="Q47" i="3"/>
  <c r="R47" i="3"/>
  <c r="S47" i="3"/>
  <c r="O48" i="3"/>
  <c r="P48" i="3"/>
  <c r="Q48" i="3"/>
  <c r="R48" i="3"/>
  <c r="S48" i="3"/>
  <c r="O49" i="3"/>
  <c r="P49" i="3"/>
  <c r="Q49" i="3"/>
  <c r="R49" i="3"/>
  <c r="S49" i="3"/>
  <c r="O50" i="3"/>
  <c r="P50" i="3"/>
  <c r="Q50" i="3"/>
  <c r="R50" i="3"/>
  <c r="S50" i="3"/>
  <c r="O51" i="3"/>
  <c r="P51" i="3"/>
  <c r="Q51" i="3"/>
  <c r="R51" i="3"/>
  <c r="S51" i="3"/>
  <c r="O52" i="3"/>
  <c r="P52" i="3"/>
  <c r="Q52" i="3"/>
  <c r="R52" i="3"/>
  <c r="S52" i="3"/>
  <c r="O53" i="3"/>
  <c r="P53" i="3"/>
  <c r="Q53" i="3"/>
  <c r="R53" i="3"/>
  <c r="S53" i="3"/>
  <c r="O54" i="3"/>
  <c r="P54" i="3"/>
  <c r="Q54" i="3"/>
  <c r="R54" i="3"/>
  <c r="S54" i="3"/>
  <c r="O55" i="3"/>
  <c r="P55" i="3"/>
  <c r="Q55" i="3"/>
  <c r="R55" i="3"/>
  <c r="S55" i="3"/>
  <c r="O56" i="3"/>
  <c r="P56" i="3"/>
  <c r="Q56" i="3"/>
  <c r="R56" i="3"/>
  <c r="S56" i="3"/>
  <c r="O57" i="3"/>
  <c r="P57" i="3"/>
  <c r="Q57" i="3"/>
  <c r="R57" i="3"/>
  <c r="S57" i="3"/>
  <c r="O58" i="3"/>
  <c r="P58" i="3"/>
  <c r="Q58" i="3"/>
  <c r="R58" i="3"/>
  <c r="S58" i="3"/>
  <c r="O59" i="3"/>
  <c r="P59" i="3"/>
  <c r="Q59" i="3"/>
  <c r="R59" i="3"/>
  <c r="S59" i="3"/>
  <c r="O60" i="3"/>
  <c r="P60" i="3"/>
  <c r="Q60" i="3"/>
  <c r="R60" i="3"/>
  <c r="S60" i="3"/>
  <c r="O61" i="3"/>
  <c r="P61" i="3"/>
  <c r="Q61" i="3"/>
  <c r="R61" i="3"/>
  <c r="S61" i="3"/>
  <c r="O62" i="3"/>
  <c r="P62" i="3"/>
  <c r="Q62" i="3"/>
  <c r="R62" i="3"/>
  <c r="S62" i="3"/>
  <c r="O63" i="3"/>
  <c r="P63" i="3"/>
  <c r="Q63" i="3"/>
  <c r="R63" i="3"/>
  <c r="S63" i="3"/>
  <c r="O64" i="3"/>
  <c r="P64" i="3"/>
  <c r="Q64" i="3"/>
  <c r="R64" i="3"/>
  <c r="S64" i="3"/>
  <c r="O65" i="3"/>
  <c r="P65" i="3"/>
  <c r="Q65" i="3"/>
  <c r="R65" i="3"/>
  <c r="S65" i="3"/>
  <c r="O66" i="3"/>
  <c r="P66" i="3"/>
  <c r="Q66" i="3"/>
  <c r="R66" i="3"/>
  <c r="S66" i="3"/>
  <c r="O67" i="3"/>
  <c r="P67" i="3"/>
  <c r="Q67" i="3"/>
  <c r="R67" i="3"/>
  <c r="S67" i="3"/>
  <c r="O68" i="3"/>
  <c r="P68" i="3"/>
  <c r="Q68" i="3"/>
  <c r="R68" i="3"/>
  <c r="S68" i="3"/>
  <c r="O69" i="3"/>
  <c r="P69" i="3"/>
  <c r="Q69" i="3"/>
  <c r="R69" i="3"/>
  <c r="S69" i="3"/>
  <c r="O70" i="3"/>
  <c r="P70" i="3"/>
  <c r="Q70" i="3"/>
  <c r="R70" i="3"/>
  <c r="S70" i="3"/>
  <c r="O71" i="3"/>
  <c r="P71" i="3"/>
  <c r="Q71" i="3"/>
  <c r="R71" i="3"/>
  <c r="S71" i="3"/>
  <c r="O72" i="3"/>
  <c r="P72" i="3"/>
  <c r="Q72" i="3"/>
  <c r="R72" i="3"/>
  <c r="S72" i="3"/>
  <c r="O73" i="3"/>
  <c r="P73" i="3"/>
  <c r="Q73" i="3"/>
  <c r="R73" i="3"/>
  <c r="S73" i="3"/>
  <c r="O74" i="3"/>
  <c r="P74" i="3"/>
  <c r="Q74" i="3"/>
  <c r="R74" i="3"/>
  <c r="S74" i="3"/>
  <c r="O75" i="3"/>
  <c r="P75" i="3"/>
  <c r="Q75" i="3"/>
  <c r="R75" i="3"/>
  <c r="S75" i="3"/>
  <c r="F125" i="3"/>
  <c r="G125" i="3"/>
  <c r="H125" i="3"/>
  <c r="I125" i="3"/>
  <c r="J125" i="3"/>
  <c r="F126" i="3"/>
  <c r="G126" i="3"/>
  <c r="H126" i="3"/>
  <c r="I126" i="3"/>
  <c r="J126" i="3"/>
  <c r="F127" i="3"/>
  <c r="G127" i="3"/>
  <c r="H127" i="3"/>
  <c r="I127" i="3"/>
  <c r="J127" i="3"/>
  <c r="F128" i="3"/>
  <c r="G128" i="3"/>
  <c r="H128" i="3"/>
  <c r="I128" i="3"/>
  <c r="J128" i="3"/>
  <c r="F129" i="3"/>
  <c r="G129" i="3"/>
  <c r="H129" i="3"/>
  <c r="I129" i="3"/>
  <c r="J129" i="3"/>
  <c r="F130" i="3"/>
  <c r="G130" i="3"/>
  <c r="H130" i="3"/>
  <c r="I130" i="3"/>
  <c r="J130" i="3"/>
  <c r="F131" i="3"/>
  <c r="G131" i="3"/>
  <c r="H131" i="3"/>
  <c r="I131" i="3"/>
  <c r="J131" i="3"/>
  <c r="F132" i="3"/>
  <c r="G132" i="3"/>
  <c r="H132" i="3"/>
  <c r="I132" i="3"/>
  <c r="J132" i="3"/>
  <c r="F133" i="3"/>
  <c r="G133" i="3"/>
  <c r="H133" i="3"/>
  <c r="I133" i="3"/>
  <c r="J133" i="3"/>
  <c r="F134" i="3"/>
  <c r="G134" i="3"/>
  <c r="H134" i="3"/>
  <c r="I134" i="3"/>
  <c r="J134" i="3"/>
  <c r="F135" i="3"/>
  <c r="G135" i="3"/>
  <c r="H135" i="3"/>
  <c r="I135" i="3"/>
  <c r="J135" i="3"/>
  <c r="F136" i="3"/>
  <c r="G136" i="3"/>
  <c r="H136" i="3"/>
  <c r="I136" i="3"/>
  <c r="J136" i="3"/>
  <c r="F137" i="3"/>
  <c r="G137" i="3"/>
  <c r="H137" i="3"/>
  <c r="I137" i="3"/>
  <c r="J137" i="3"/>
  <c r="F138" i="3"/>
  <c r="G138" i="3"/>
  <c r="H138" i="3"/>
  <c r="I138" i="3"/>
  <c r="J138" i="3"/>
  <c r="F139" i="3"/>
  <c r="G139" i="3"/>
  <c r="H139" i="3"/>
  <c r="I139" i="3"/>
  <c r="J139" i="3"/>
  <c r="F140" i="3"/>
  <c r="G140" i="3"/>
  <c r="H140" i="3"/>
  <c r="I140" i="3"/>
  <c r="J140" i="3"/>
  <c r="F141" i="3"/>
  <c r="G141" i="3"/>
  <c r="H141" i="3"/>
  <c r="I141" i="3"/>
  <c r="J141" i="3"/>
  <c r="F142" i="3"/>
  <c r="G142" i="3"/>
  <c r="H142" i="3"/>
  <c r="I142" i="3"/>
  <c r="J142" i="3"/>
  <c r="F143" i="3"/>
  <c r="G143" i="3"/>
  <c r="H143" i="3"/>
  <c r="I143" i="3"/>
  <c r="J143" i="3"/>
  <c r="F144" i="3"/>
  <c r="G144" i="3"/>
  <c r="H144" i="3"/>
  <c r="I144" i="3"/>
  <c r="J144" i="3"/>
  <c r="F145" i="3"/>
  <c r="G145" i="3"/>
  <c r="H145" i="3"/>
  <c r="I145" i="3"/>
  <c r="J145" i="3"/>
  <c r="F146" i="3"/>
  <c r="G146" i="3"/>
  <c r="H146" i="3"/>
  <c r="I146" i="3"/>
  <c r="J146" i="3"/>
  <c r="F147" i="3"/>
  <c r="G147" i="3"/>
  <c r="H147" i="3"/>
  <c r="I147" i="3"/>
  <c r="J147" i="3"/>
  <c r="F148" i="3"/>
  <c r="G148" i="3"/>
  <c r="H148" i="3"/>
  <c r="I148" i="3"/>
  <c r="J148" i="3"/>
  <c r="F149" i="3"/>
  <c r="G149" i="3"/>
  <c r="H149" i="3"/>
  <c r="I149" i="3"/>
  <c r="J149" i="3"/>
  <c r="F150" i="3"/>
  <c r="G150" i="3"/>
  <c r="H150" i="3"/>
  <c r="I150" i="3"/>
  <c r="J150" i="3"/>
  <c r="F151" i="3"/>
  <c r="G151" i="3"/>
  <c r="H151" i="3"/>
  <c r="I151" i="3"/>
  <c r="J151" i="3"/>
  <c r="F152" i="3"/>
  <c r="G152" i="3"/>
  <c r="H152" i="3"/>
  <c r="I152" i="3"/>
  <c r="J152" i="3"/>
  <c r="F153" i="3"/>
  <c r="G153" i="3"/>
  <c r="H153" i="3"/>
  <c r="I153" i="3"/>
  <c r="J153" i="3"/>
  <c r="F154" i="3"/>
  <c r="G154" i="3"/>
  <c r="H154" i="3"/>
  <c r="I154" i="3"/>
  <c r="J154" i="3"/>
  <c r="F155" i="3"/>
  <c r="G155" i="3"/>
  <c r="H155" i="3"/>
  <c r="I155" i="3"/>
  <c r="J155" i="3"/>
  <c r="F156" i="3"/>
  <c r="G156" i="3"/>
  <c r="H156" i="3"/>
  <c r="I156" i="3"/>
  <c r="J156" i="3"/>
  <c r="F157" i="3"/>
  <c r="G157" i="3"/>
  <c r="H157" i="3"/>
  <c r="I157" i="3"/>
  <c r="J157" i="3"/>
  <c r="F158" i="3"/>
  <c r="G158" i="3"/>
  <c r="H158" i="3"/>
  <c r="I158" i="3"/>
  <c r="J158" i="3"/>
  <c r="F159" i="3"/>
  <c r="G159" i="3"/>
  <c r="H159" i="3"/>
  <c r="I159" i="3"/>
  <c r="J159" i="3"/>
  <c r="F160" i="3"/>
  <c r="G160" i="3"/>
  <c r="H160" i="3"/>
  <c r="I160" i="3"/>
  <c r="J160" i="3"/>
  <c r="F161" i="3"/>
  <c r="G161" i="3"/>
  <c r="H161" i="3"/>
  <c r="I161" i="3"/>
  <c r="J161" i="3"/>
  <c r="F162" i="3"/>
  <c r="G162" i="3"/>
  <c r="H162" i="3"/>
  <c r="I162" i="3"/>
  <c r="J162" i="3"/>
  <c r="F163" i="3"/>
  <c r="G163" i="3"/>
  <c r="H163" i="3"/>
  <c r="I163" i="3"/>
  <c r="J163" i="3"/>
  <c r="F164" i="3"/>
  <c r="G164" i="3"/>
  <c r="H164" i="3"/>
  <c r="I164" i="3"/>
  <c r="J164" i="3"/>
  <c r="F165" i="3"/>
  <c r="G165" i="3"/>
  <c r="H165" i="3"/>
  <c r="I165" i="3"/>
  <c r="J165" i="3"/>
  <c r="F166" i="3"/>
  <c r="G166" i="3"/>
  <c r="H166" i="3"/>
  <c r="I166" i="3"/>
  <c r="J166" i="3"/>
  <c r="F167" i="3"/>
  <c r="G167" i="3"/>
  <c r="H167" i="3"/>
  <c r="I167" i="3"/>
  <c r="J167" i="3"/>
  <c r="F168" i="3"/>
  <c r="G168" i="3"/>
  <c r="H168" i="3"/>
  <c r="I168" i="3"/>
  <c r="J168" i="3"/>
  <c r="F169" i="3"/>
  <c r="G169" i="3"/>
  <c r="H169" i="3"/>
  <c r="I169" i="3"/>
  <c r="J169" i="3"/>
  <c r="F170" i="3"/>
  <c r="G170" i="3"/>
  <c r="H170" i="3"/>
  <c r="I170" i="3"/>
  <c r="J170" i="3"/>
  <c r="F171" i="3"/>
  <c r="G171" i="3"/>
  <c r="H171" i="3"/>
  <c r="I171" i="3"/>
  <c r="J171" i="3"/>
  <c r="F172" i="3"/>
  <c r="G172" i="3"/>
  <c r="H172" i="3"/>
  <c r="I172" i="3"/>
  <c r="J172" i="3"/>
  <c r="F173" i="3"/>
  <c r="G173" i="3"/>
  <c r="H173" i="3"/>
  <c r="I173" i="3"/>
  <c r="J173" i="3"/>
  <c r="F174" i="3"/>
  <c r="G174" i="3"/>
  <c r="H174" i="3"/>
  <c r="I174" i="3"/>
  <c r="J174" i="3"/>
  <c r="F175" i="3"/>
  <c r="G175" i="3"/>
  <c r="H175" i="3"/>
  <c r="I175" i="3"/>
  <c r="J175" i="3"/>
  <c r="F176" i="3"/>
  <c r="G176" i="3"/>
  <c r="H176" i="3"/>
  <c r="I176" i="3"/>
  <c r="J176" i="3"/>
  <c r="F177" i="3"/>
  <c r="G177" i="3"/>
  <c r="H177" i="3"/>
  <c r="I177" i="3"/>
  <c r="J177" i="3"/>
  <c r="F178" i="3"/>
  <c r="G178" i="3"/>
  <c r="H178" i="3"/>
  <c r="I178" i="3"/>
  <c r="J178" i="3"/>
  <c r="F179" i="3"/>
  <c r="G179" i="3"/>
  <c r="H179" i="3"/>
  <c r="I179" i="3"/>
  <c r="J179" i="3"/>
  <c r="F180" i="3"/>
  <c r="G180" i="3"/>
  <c r="H180" i="3"/>
  <c r="I180" i="3"/>
  <c r="J180" i="3"/>
  <c r="F181" i="3"/>
  <c r="G181" i="3"/>
  <c r="H181" i="3"/>
  <c r="I181" i="3"/>
  <c r="J181" i="3"/>
  <c r="F182" i="3"/>
  <c r="G182" i="3"/>
  <c r="H182" i="3"/>
  <c r="I182" i="3"/>
  <c r="J182" i="3"/>
  <c r="F183" i="3"/>
  <c r="G183" i="3"/>
  <c r="H183" i="3"/>
  <c r="I183" i="3"/>
  <c r="J183" i="3"/>
  <c r="F184" i="3"/>
  <c r="G184" i="3"/>
  <c r="H184" i="3"/>
  <c r="I184" i="3"/>
  <c r="J184" i="3"/>
  <c r="F185" i="3"/>
  <c r="G185" i="3"/>
  <c r="H185" i="3"/>
  <c r="I185" i="3"/>
  <c r="J185" i="3"/>
  <c r="F186" i="3"/>
  <c r="G186" i="3"/>
  <c r="H186" i="3"/>
  <c r="I186" i="3"/>
  <c r="J186" i="3"/>
  <c r="F187" i="3"/>
  <c r="G187" i="3"/>
  <c r="H187" i="3"/>
  <c r="I187" i="3"/>
  <c r="J187" i="3"/>
  <c r="O35" i="4" l="1"/>
  <c r="O19" i="4"/>
  <c r="O43" i="4"/>
  <c r="O28" i="4"/>
  <c r="O20" i="4"/>
  <c r="O27" i="4"/>
  <c r="O38" i="4"/>
  <c r="O30" i="4"/>
  <c r="O22" i="4"/>
  <c r="O31" i="4"/>
  <c r="O23" i="4"/>
  <c r="O15" i="4"/>
  <c r="O45" i="4"/>
  <c r="O14" i="4"/>
  <c r="O39" i="4"/>
  <c r="N4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A03</author>
  </authors>
  <commentList>
    <comment ref="B22" authorId="0" shapeId="0" xr:uid="{00000000-0006-0000-0100-000001000000}">
      <text>
        <r>
          <rPr>
            <sz val="9"/>
            <color indexed="81"/>
            <rFont val="MS P ゴシック"/>
            <family val="3"/>
            <charset val="128"/>
          </rPr>
          <t>「施設設備使用料」シートから該当する</t>
        </r>
        <r>
          <rPr>
            <b/>
            <sz val="11"/>
            <color indexed="81"/>
            <rFont val="MS P ゴシック"/>
            <family val="3"/>
            <charset val="128"/>
          </rPr>
          <t>施設</t>
        </r>
        <r>
          <rPr>
            <sz val="9"/>
            <color indexed="81"/>
            <rFont val="MS P ゴシック"/>
            <family val="3"/>
            <charset val="128"/>
          </rPr>
          <t>をご記載ください。
同じ日付、時間で使用するものについてはまとめてご記載ください。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saegusa</author>
  </authors>
  <commentList>
    <comment ref="I1" authorId="0" shapeId="0" xr:uid="{00000000-0006-0000-0200-000001000000}">
      <text>
        <r>
          <rPr>
            <sz val="9"/>
            <color indexed="81"/>
            <rFont val="MS P ゴシック"/>
            <family val="3"/>
            <charset val="128"/>
          </rPr>
          <t xml:space="preserve">滑走路の場合17時～21時の1時間料金はこちらの料金とする
</t>
        </r>
      </text>
    </comment>
    <comment ref="J1" authorId="0" shapeId="0" xr:uid="{00000000-0006-0000-0200-000002000000}">
      <text>
        <r>
          <rPr>
            <sz val="9"/>
            <color indexed="81"/>
            <rFont val="MS P ゴシック"/>
            <family val="3"/>
            <charset val="128"/>
          </rPr>
          <t xml:space="preserve">滑走路の場合17時～21時の1時間料金はこちらの料金とする
</t>
        </r>
      </text>
    </comment>
    <comment ref="S1" authorId="0" shapeId="0" xr:uid="{00000000-0006-0000-0200-000003000000}">
      <text>
        <r>
          <rPr>
            <sz val="9"/>
            <color indexed="81"/>
            <rFont val="MS P ゴシック"/>
            <family val="3"/>
            <charset val="128"/>
          </rPr>
          <t xml:space="preserve">滑走路の場合17時～21時の1時間料金はこちらの料金とする
</t>
        </r>
      </text>
    </comment>
  </commentList>
</comments>
</file>

<file path=xl/sharedStrings.xml><?xml version="1.0" encoding="utf-8"?>
<sst xmlns="http://schemas.openxmlformats.org/spreadsheetml/2006/main" count="1297" uniqueCount="300">
  <si>
    <t>様式第１号（第４条関係）</t>
    <rPh sb="0" eb="2">
      <t>ヨウシキ</t>
    </rPh>
    <rPh sb="2" eb="3">
      <t>ダイ</t>
    </rPh>
    <rPh sb="4" eb="5">
      <t>ゴウ</t>
    </rPh>
    <rPh sb="6" eb="7">
      <t>ダイ</t>
    </rPh>
    <rPh sb="8" eb="9">
      <t>ジョウ</t>
    </rPh>
    <rPh sb="9" eb="11">
      <t>カンケイ</t>
    </rPh>
    <phoneticPr fontId="2"/>
  </si>
  <si>
    <t>※受付年月日</t>
    <rPh sb="1" eb="3">
      <t>ウケツケ</t>
    </rPh>
    <rPh sb="3" eb="6">
      <t>ネンガッピ</t>
    </rPh>
    <phoneticPr fontId="2"/>
  </si>
  <si>
    <t>　　年　　月　　日</t>
    <rPh sb="2" eb="3">
      <t>ネン</t>
    </rPh>
    <rPh sb="5" eb="6">
      <t>ガツ</t>
    </rPh>
    <rPh sb="8" eb="9">
      <t>ニチ</t>
    </rPh>
    <phoneticPr fontId="2"/>
  </si>
  <si>
    <t>※受付番号</t>
    <rPh sb="1" eb="3">
      <t>ウケツケ</t>
    </rPh>
    <rPh sb="3" eb="5">
      <t>バンゴウ</t>
    </rPh>
    <phoneticPr fontId="2"/>
  </si>
  <si>
    <t>第　　　　　号</t>
    <rPh sb="0" eb="1">
      <t>ダイ</t>
    </rPh>
    <rPh sb="6" eb="7">
      <t>ゴウ</t>
    </rPh>
    <phoneticPr fontId="2"/>
  </si>
  <si>
    <t>※承認番号</t>
    <rPh sb="1" eb="3">
      <t>ショウニン</t>
    </rPh>
    <rPh sb="3" eb="5">
      <t>バンゴウ</t>
    </rPh>
    <phoneticPr fontId="2"/>
  </si>
  <si>
    <t>第　　　号</t>
    <rPh sb="0" eb="1">
      <t>ダイ</t>
    </rPh>
    <rPh sb="4" eb="5">
      <t>ゴウ</t>
    </rPh>
    <phoneticPr fontId="2"/>
  </si>
  <si>
    <t>福島ロボットテストフィールド使用承認申請書</t>
    <rPh sb="0" eb="2">
      <t>フクシマ</t>
    </rPh>
    <rPh sb="14" eb="16">
      <t>シヨウ</t>
    </rPh>
    <rPh sb="16" eb="18">
      <t>ショウニン</t>
    </rPh>
    <rPh sb="18" eb="21">
      <t>シンセイショ</t>
    </rPh>
    <phoneticPr fontId="2"/>
  </si>
  <si>
    <t>年</t>
    <rPh sb="0" eb="1">
      <t>ネン</t>
    </rPh>
    <phoneticPr fontId="2"/>
  </si>
  <si>
    <t>月</t>
    <rPh sb="0" eb="1">
      <t>ツキ</t>
    </rPh>
    <phoneticPr fontId="2"/>
  </si>
  <si>
    <t>日</t>
    <rPh sb="0" eb="1">
      <t>ヒ</t>
    </rPh>
    <phoneticPr fontId="2"/>
  </si>
  <si>
    <t>申請者</t>
    <rPh sb="0" eb="3">
      <t>シンセイシャ</t>
    </rPh>
    <phoneticPr fontId="2"/>
  </si>
  <si>
    <t>住所又は所在地</t>
    <rPh sb="0" eb="2">
      <t>ジュウショ</t>
    </rPh>
    <rPh sb="2" eb="3">
      <t>マタ</t>
    </rPh>
    <rPh sb="4" eb="7">
      <t>ショザイチ</t>
    </rPh>
    <phoneticPr fontId="2"/>
  </si>
  <si>
    <t>氏名又は名称及び</t>
    <rPh sb="0" eb="2">
      <t>シメイ</t>
    </rPh>
    <rPh sb="2" eb="3">
      <t>マタ</t>
    </rPh>
    <rPh sb="4" eb="6">
      <t>メイショウ</t>
    </rPh>
    <rPh sb="6" eb="7">
      <t>オヨ</t>
    </rPh>
    <phoneticPr fontId="2"/>
  </si>
  <si>
    <t>代表者の氏名</t>
    <rPh sb="0" eb="3">
      <t>ダイヒョウシャ</t>
    </rPh>
    <rPh sb="4" eb="6">
      <t>シメイ</t>
    </rPh>
    <phoneticPr fontId="2"/>
  </si>
  <si>
    <t>　次のとおり福島ロボットテストフィールドを使用したいので申請します。</t>
    <rPh sb="1" eb="2">
      <t>ツギ</t>
    </rPh>
    <rPh sb="6" eb="8">
      <t>フクシマ</t>
    </rPh>
    <rPh sb="21" eb="23">
      <t>シヨウ</t>
    </rPh>
    <rPh sb="28" eb="30">
      <t>シンセイ</t>
    </rPh>
    <phoneticPr fontId="2"/>
  </si>
  <si>
    <t>使用の目的　　　　　　（催しの名称）</t>
    <rPh sb="0" eb="2">
      <t>シヨウ</t>
    </rPh>
    <rPh sb="3" eb="5">
      <t>モクテキ</t>
    </rPh>
    <rPh sb="12" eb="13">
      <t>モヨオ</t>
    </rPh>
    <rPh sb="15" eb="17">
      <t>メイショウ</t>
    </rPh>
    <phoneticPr fontId="2"/>
  </si>
  <si>
    <t>使用期間</t>
    <rPh sb="0" eb="2">
      <t>シヨウ</t>
    </rPh>
    <rPh sb="2" eb="4">
      <t>キカン</t>
    </rPh>
    <phoneticPr fontId="2"/>
  </si>
  <si>
    <t>月</t>
    <rPh sb="0" eb="1">
      <t>ゲツ</t>
    </rPh>
    <phoneticPr fontId="2"/>
  </si>
  <si>
    <t>営利目的の有無</t>
    <rPh sb="0" eb="2">
      <t>エイリ</t>
    </rPh>
    <rPh sb="2" eb="4">
      <t>モクテキ</t>
    </rPh>
    <rPh sb="5" eb="7">
      <t>ウム</t>
    </rPh>
    <phoneticPr fontId="2"/>
  </si>
  <si>
    <t>入場料徴収の有無</t>
    <rPh sb="0" eb="3">
      <t>ニュウジョウリョウ</t>
    </rPh>
    <rPh sb="3" eb="5">
      <t>チョウシュウ</t>
    </rPh>
    <rPh sb="6" eb="8">
      <t>ウム</t>
    </rPh>
    <phoneticPr fontId="2"/>
  </si>
  <si>
    <t>入場料の最高額（</t>
    <rPh sb="0" eb="2">
      <t>ニュウジョウ</t>
    </rPh>
    <rPh sb="2" eb="3">
      <t>リョウ</t>
    </rPh>
    <rPh sb="4" eb="7">
      <t>サイコウガク</t>
    </rPh>
    <phoneticPr fontId="2"/>
  </si>
  <si>
    <t>）円</t>
    <rPh sb="1" eb="2">
      <t>エン</t>
    </rPh>
    <phoneticPr fontId="2"/>
  </si>
  <si>
    <t>入場予定者数</t>
    <rPh sb="0" eb="2">
      <t>ニュウジョウ</t>
    </rPh>
    <rPh sb="2" eb="5">
      <t>ヨテイシャ</t>
    </rPh>
    <rPh sb="5" eb="6">
      <t>スウ</t>
    </rPh>
    <phoneticPr fontId="2"/>
  </si>
  <si>
    <t>使用責任者</t>
    <rPh sb="0" eb="2">
      <t>シヨウ</t>
    </rPh>
    <rPh sb="2" eb="5">
      <t>セキニンシャ</t>
    </rPh>
    <phoneticPr fontId="2"/>
  </si>
  <si>
    <t>所属名</t>
    <rPh sb="0" eb="2">
      <t>ショゾク</t>
    </rPh>
    <rPh sb="2" eb="3">
      <t>メイ</t>
    </rPh>
    <phoneticPr fontId="2"/>
  </si>
  <si>
    <t>役職・氏名</t>
    <rPh sb="0" eb="2">
      <t>ヤクショク</t>
    </rPh>
    <rPh sb="3" eb="5">
      <t>シメイ</t>
    </rPh>
    <phoneticPr fontId="2"/>
  </si>
  <si>
    <t>電話番号</t>
    <rPh sb="0" eb="2">
      <t>デンワ</t>
    </rPh>
    <rPh sb="2" eb="4">
      <t>バンゴウ</t>
    </rPh>
    <phoneticPr fontId="2"/>
  </si>
  <si>
    <t>その他参考事項</t>
    <rPh sb="2" eb="3">
      <t>タ</t>
    </rPh>
    <rPh sb="3" eb="5">
      <t>サンコウ</t>
    </rPh>
    <rPh sb="5" eb="7">
      <t>ジコウ</t>
    </rPh>
    <phoneticPr fontId="2"/>
  </si>
  <si>
    <t>※使用承認の条件</t>
    <rPh sb="1" eb="3">
      <t>シヨウ</t>
    </rPh>
    <rPh sb="3" eb="5">
      <t>ショウニン</t>
    </rPh>
    <rPh sb="6" eb="8">
      <t>ジョウケン</t>
    </rPh>
    <phoneticPr fontId="2"/>
  </si>
  <si>
    <t>※受付者</t>
    <rPh sb="1" eb="3">
      <t>ウケツケ</t>
    </rPh>
    <rPh sb="3" eb="4">
      <t>シャ</t>
    </rPh>
    <phoneticPr fontId="2"/>
  </si>
  <si>
    <t>※使用料合計</t>
    <rPh sb="1" eb="4">
      <t>シヨウリョウ</t>
    </rPh>
    <rPh sb="4" eb="6">
      <t>ゴウケイ</t>
    </rPh>
    <phoneticPr fontId="2"/>
  </si>
  <si>
    <t>円</t>
    <rPh sb="0" eb="1">
      <t>エン</t>
    </rPh>
    <phoneticPr fontId="2"/>
  </si>
  <si>
    <t>　備考</t>
    <rPh sb="1" eb="3">
      <t>ビコウ</t>
    </rPh>
    <phoneticPr fontId="2"/>
  </si>
  <si>
    <t>　　　１　※印の欄は、記入しないでください。</t>
    <rPh sb="6" eb="7">
      <t>ジルシ</t>
    </rPh>
    <rPh sb="8" eb="9">
      <t>ラン</t>
    </rPh>
    <rPh sb="11" eb="13">
      <t>キニュウ</t>
    </rPh>
    <phoneticPr fontId="2"/>
  </si>
  <si>
    <t>　　　２　「入場料徴収の有無」とは、入場料、会費等の名称のいかんを問わず入場の対価としての</t>
    <rPh sb="6" eb="9">
      <t>ニュウジョウリョウ</t>
    </rPh>
    <rPh sb="9" eb="11">
      <t>チョウシュウ</t>
    </rPh>
    <rPh sb="12" eb="14">
      <t>ウム</t>
    </rPh>
    <rPh sb="18" eb="21">
      <t>ニュウジョウリョウ</t>
    </rPh>
    <rPh sb="22" eb="24">
      <t>カイヒ</t>
    </rPh>
    <rPh sb="24" eb="25">
      <t>トウ</t>
    </rPh>
    <rPh sb="26" eb="28">
      <t>メイショウ</t>
    </rPh>
    <rPh sb="33" eb="34">
      <t>ト</t>
    </rPh>
    <rPh sb="36" eb="38">
      <t>ニュウジョウ</t>
    </rPh>
    <rPh sb="39" eb="41">
      <t>タイカ</t>
    </rPh>
    <phoneticPr fontId="2"/>
  </si>
  <si>
    <t>　　　　金銭の徴収の有無をいいます。</t>
    <phoneticPr fontId="2"/>
  </si>
  <si>
    <t>　　　３　使用時間は、準備及び撤去の時間を含めて記載してください。</t>
    <rPh sb="5" eb="7">
      <t>シヨウ</t>
    </rPh>
    <rPh sb="7" eb="9">
      <t>ジカン</t>
    </rPh>
    <rPh sb="11" eb="13">
      <t>ジュンビ</t>
    </rPh>
    <rPh sb="13" eb="14">
      <t>オヨ</t>
    </rPh>
    <rPh sb="15" eb="17">
      <t>テッキョ</t>
    </rPh>
    <rPh sb="18" eb="20">
      <t>ジカン</t>
    </rPh>
    <rPh sb="21" eb="22">
      <t>フク</t>
    </rPh>
    <rPh sb="24" eb="26">
      <t>キサイ</t>
    </rPh>
    <phoneticPr fontId="2"/>
  </si>
  <si>
    <t>　　　４　設備の使用時間は、実使用時間を記載してください。</t>
    <rPh sb="5" eb="7">
      <t>セツビ</t>
    </rPh>
    <rPh sb="8" eb="10">
      <t>シヨウ</t>
    </rPh>
    <rPh sb="10" eb="12">
      <t>ジカン</t>
    </rPh>
    <rPh sb="14" eb="15">
      <t>ジツ</t>
    </rPh>
    <rPh sb="15" eb="17">
      <t>シヨウ</t>
    </rPh>
    <rPh sb="17" eb="19">
      <t>ジカン</t>
    </rPh>
    <rPh sb="20" eb="22">
      <t>キサイ</t>
    </rPh>
    <phoneticPr fontId="2"/>
  </si>
  <si>
    <t>市街地フィールド、土砂・瓦礫崩落フィールド、屋内試験場、会議室1</t>
    <rPh sb="0" eb="3">
      <t>シガイチ</t>
    </rPh>
    <rPh sb="9" eb="11">
      <t>ドシャ</t>
    </rPh>
    <rPh sb="12" eb="14">
      <t>ガレキ</t>
    </rPh>
    <rPh sb="14" eb="16">
      <t>ホウラク</t>
    </rPh>
    <rPh sb="22" eb="24">
      <t>オクナイ</t>
    </rPh>
    <rPh sb="24" eb="27">
      <t>シケンジョウ</t>
    </rPh>
    <rPh sb="28" eb="31">
      <t>カイギシツ</t>
    </rPh>
    <phoneticPr fontId="2"/>
  </si>
  <si>
    <t>〇〇のための実証実験</t>
    <rPh sb="6" eb="8">
      <t>ジッショウ</t>
    </rPh>
    <rPh sb="8" eb="10">
      <t>ジッケン</t>
    </rPh>
    <phoneticPr fontId="2"/>
  </si>
  <si>
    <r>
      <t>入場者数（約　　</t>
    </r>
    <r>
      <rPr>
        <sz val="11"/>
        <color rgb="FFFF0000"/>
        <rFont val="ＭＳ Ｐ明朝"/>
        <family val="1"/>
        <charset val="128"/>
      </rPr>
      <t>10</t>
    </r>
    <r>
      <rPr>
        <sz val="11"/>
        <rFont val="ＭＳ Ｐ明朝"/>
        <family val="1"/>
        <charset val="128"/>
      </rPr>
      <t>人）</t>
    </r>
    <rPh sb="0" eb="4">
      <t>ニュウジョウシャスウ</t>
    </rPh>
    <rPh sb="5" eb="6">
      <t>ヤク</t>
    </rPh>
    <rPh sb="10" eb="11">
      <t>ニン</t>
    </rPh>
    <phoneticPr fontId="2"/>
  </si>
  <si>
    <t>使用する日にちごと使用時間をご記載ください。</t>
    <rPh sb="0" eb="2">
      <t>シヨウ</t>
    </rPh>
    <rPh sb="4" eb="5">
      <t>ヒ</t>
    </rPh>
    <rPh sb="9" eb="11">
      <t>シヨウ</t>
    </rPh>
    <rPh sb="11" eb="13">
      <t>ジカン</t>
    </rPh>
    <rPh sb="15" eb="17">
      <t>キサイ</t>
    </rPh>
    <phoneticPr fontId="2"/>
  </si>
  <si>
    <t>主任主査　福島　ロボ次郎</t>
    <rPh sb="0" eb="2">
      <t>シュニン</t>
    </rPh>
    <rPh sb="2" eb="4">
      <t>シュサ</t>
    </rPh>
    <rPh sb="5" eb="7">
      <t>フクシマ</t>
    </rPh>
    <rPh sb="10" eb="12">
      <t>ジロウ</t>
    </rPh>
    <phoneticPr fontId="2"/>
  </si>
  <si>
    <t>0244-25-2473</t>
  </si>
  <si>
    <t>「使用する施設・設備の名称」と「使用期間」は行を追加するなど適宜変更ください。</t>
    <rPh sb="1" eb="3">
      <t>シヨウ</t>
    </rPh>
    <rPh sb="5" eb="7">
      <t>シセツ</t>
    </rPh>
    <rPh sb="8" eb="10">
      <t>セツビ</t>
    </rPh>
    <rPh sb="11" eb="13">
      <t>メイショウ</t>
    </rPh>
    <rPh sb="16" eb="18">
      <t>シヨウ</t>
    </rPh>
    <rPh sb="18" eb="20">
      <t>キカン</t>
    </rPh>
    <rPh sb="22" eb="23">
      <t>ギョウ</t>
    </rPh>
    <rPh sb="24" eb="26">
      <t>ツイカ</t>
    </rPh>
    <rPh sb="30" eb="32">
      <t>テキギ</t>
    </rPh>
    <rPh sb="32" eb="34">
      <t>ヘンコウ</t>
    </rPh>
    <phoneticPr fontId="2"/>
  </si>
  <si>
    <t>使用日時が同じものにつきましてはまとめてご記載ください。</t>
    <rPh sb="0" eb="2">
      <t>シヨウ</t>
    </rPh>
    <rPh sb="2" eb="4">
      <t>ニチジ</t>
    </rPh>
    <rPh sb="5" eb="6">
      <t>オナ</t>
    </rPh>
    <rPh sb="21" eb="23">
      <t>キサイ</t>
    </rPh>
    <phoneticPr fontId="2"/>
  </si>
  <si>
    <t>使用の目的、催しの名称を端的にご記入ください。</t>
    <rPh sb="0" eb="2">
      <t>シヨウ</t>
    </rPh>
    <rPh sb="3" eb="5">
      <t>モクテキ</t>
    </rPh>
    <rPh sb="6" eb="7">
      <t>モヨオ</t>
    </rPh>
    <rPh sb="9" eb="11">
      <t>メイショウ</t>
    </rPh>
    <rPh sb="12" eb="14">
      <t>タンテキ</t>
    </rPh>
    <rPh sb="16" eb="18">
      <t>キニュウ</t>
    </rPh>
    <phoneticPr fontId="2"/>
  </si>
  <si>
    <t>申請書を作成した日付をご記載ください。</t>
    <rPh sb="0" eb="3">
      <t>シンセイショ</t>
    </rPh>
    <rPh sb="4" eb="6">
      <t>サクセイ</t>
    </rPh>
    <rPh sb="8" eb="10">
      <t>ヒヅケ</t>
    </rPh>
    <rPh sb="12" eb="14">
      <t>キサイ</t>
    </rPh>
    <phoneticPr fontId="2"/>
  </si>
  <si>
    <t>施設の使用時間は滑走路を除き9:00～13:00、13:00～17:00、17:00～21:00で使用料金が変わりますのでご注意ください。</t>
    <rPh sb="0" eb="2">
      <t>シセツ</t>
    </rPh>
    <rPh sb="3" eb="5">
      <t>シヨウ</t>
    </rPh>
    <rPh sb="5" eb="7">
      <t>ジカン</t>
    </rPh>
    <rPh sb="8" eb="11">
      <t>カッソウロ</t>
    </rPh>
    <rPh sb="12" eb="13">
      <t>ノゾ</t>
    </rPh>
    <rPh sb="49" eb="51">
      <t>シヨウ</t>
    </rPh>
    <rPh sb="51" eb="53">
      <t>リョウキン</t>
    </rPh>
    <rPh sb="54" eb="55">
      <t>カ</t>
    </rPh>
    <rPh sb="62" eb="64">
      <t>チュウイ</t>
    </rPh>
    <phoneticPr fontId="2"/>
  </si>
  <si>
    <t xml:space="preserve">①営利の目的で入場料、受講料、会費等を徴収して行事を開催するとき
</t>
    <rPh sb="1" eb="3">
      <t>エイリ</t>
    </rPh>
    <rPh sb="4" eb="6">
      <t>モクテキ</t>
    </rPh>
    <rPh sb="7" eb="10">
      <t>ニュウジョウリョウ</t>
    </rPh>
    <rPh sb="11" eb="14">
      <t>ジュコウリョウ</t>
    </rPh>
    <rPh sb="15" eb="17">
      <t>カイヒ</t>
    </rPh>
    <rPh sb="17" eb="18">
      <t>トウ</t>
    </rPh>
    <rPh sb="19" eb="21">
      <t>チョウシュウ</t>
    </rPh>
    <rPh sb="23" eb="25">
      <t>ギョウジ</t>
    </rPh>
    <rPh sb="26" eb="28">
      <t>カイサイ</t>
    </rPh>
    <phoneticPr fontId="2"/>
  </si>
  <si>
    <t>②商品販売、商業宣伝等の営利的性格を有する行為を行う目的をもってに使用するとき</t>
  </si>
  <si>
    <r>
      <t>「</t>
    </r>
    <r>
      <rPr>
        <sz val="10"/>
        <color rgb="FFFF0000"/>
        <rFont val="ＭＳ Ｐ明朝"/>
        <family val="1"/>
        <charset val="128"/>
      </rPr>
      <t>住所又は所在地</t>
    </r>
    <r>
      <rPr>
        <sz val="10"/>
        <rFont val="ＭＳ Ｐ明朝"/>
        <family val="1"/>
        <charset val="128"/>
      </rPr>
      <t>」、「</t>
    </r>
    <r>
      <rPr>
        <sz val="10"/>
        <color rgb="FFFF0000"/>
        <rFont val="ＭＳ Ｐ明朝"/>
        <family val="1"/>
        <charset val="128"/>
      </rPr>
      <t>氏名又は名称及び代表者の氏名</t>
    </r>
    <r>
      <rPr>
        <sz val="10"/>
        <rFont val="ＭＳ Ｐ明朝"/>
        <family val="1"/>
        <charset val="128"/>
      </rPr>
      <t>」の文字は削除していただいても問題ありません。</t>
    </r>
    <rPh sb="1" eb="3">
      <t>ジュウショ</t>
    </rPh>
    <rPh sb="3" eb="4">
      <t>マタ</t>
    </rPh>
    <rPh sb="5" eb="8">
      <t>ショザイチ</t>
    </rPh>
    <rPh sb="27" eb="29">
      <t>モジ</t>
    </rPh>
    <rPh sb="40" eb="42">
      <t>モンダイ</t>
    </rPh>
    <phoneticPr fontId="2"/>
  </si>
  <si>
    <t>時から</t>
    <rPh sb="0" eb="1">
      <t>ジ</t>
    </rPh>
    <phoneticPr fontId="2"/>
  </si>
  <si>
    <t>時まで</t>
    <rPh sb="0" eb="1">
      <t>ジ</t>
    </rPh>
    <phoneticPr fontId="2"/>
  </si>
  <si>
    <t>R3.4.1から押印不要になりました。(フォーマット自体は条例に基づき引き続き『印』がありますが、押印自体は不要となります。）</t>
    <rPh sb="8" eb="10">
      <t>オウイン</t>
    </rPh>
    <rPh sb="10" eb="12">
      <t>フヨウ</t>
    </rPh>
    <rPh sb="26" eb="28">
      <t>ジタイ</t>
    </rPh>
    <rPh sb="29" eb="31">
      <t>ジョウレイ</t>
    </rPh>
    <rPh sb="32" eb="33">
      <t>モト</t>
    </rPh>
    <rPh sb="35" eb="36">
      <t>ヒ</t>
    </rPh>
    <rPh sb="37" eb="38">
      <t>ツヅ</t>
    </rPh>
    <rPh sb="40" eb="41">
      <t>イン</t>
    </rPh>
    <rPh sb="49" eb="51">
      <t>オウイン</t>
    </rPh>
    <rPh sb="51" eb="53">
      <t>ジタイ</t>
    </rPh>
    <rPh sb="54" eb="56">
      <t>フヨウ</t>
    </rPh>
    <phoneticPr fontId="2"/>
  </si>
  <si>
    <r>
      <t>次のいずれかに該当する場合には、</t>
    </r>
    <r>
      <rPr>
        <sz val="11"/>
        <color rgb="FFFF0000"/>
        <rFont val="ＭＳ Ｐ明朝"/>
        <family val="1"/>
        <charset val="128"/>
      </rPr>
      <t>使用料と同額を加算</t>
    </r>
    <r>
      <rPr>
        <sz val="11"/>
        <color theme="1"/>
        <rFont val="ＭＳ Ｐ明朝"/>
        <family val="1"/>
        <charset val="128"/>
      </rPr>
      <t>します。</t>
    </r>
    <rPh sb="0" eb="1">
      <t>ツギ</t>
    </rPh>
    <rPh sb="7" eb="9">
      <t>ガイトウ</t>
    </rPh>
    <rPh sb="11" eb="13">
      <t>バアイ</t>
    </rPh>
    <rPh sb="16" eb="18">
      <t>シヨウ</t>
    </rPh>
    <rPh sb="18" eb="19">
      <t>リョウ</t>
    </rPh>
    <rPh sb="20" eb="22">
      <t>ドウガク</t>
    </rPh>
    <rPh sb="23" eb="25">
      <t>カサン</t>
    </rPh>
    <phoneticPr fontId="2"/>
  </si>
  <si>
    <r>
      <rPr>
        <sz val="11"/>
        <color rgb="FFFF0000"/>
        <rFont val="ＭＳ Ｐ明朝"/>
        <family val="1"/>
        <charset val="128"/>
      </rPr>
      <t>土日・祝日、年末年始(12/29～1/3)は閉館日</t>
    </r>
    <r>
      <rPr>
        <sz val="11"/>
        <rFont val="ＭＳ Ｐ明朝"/>
        <family val="1"/>
        <charset val="128"/>
      </rPr>
      <t>なのでイベント等特別な場合を除き使用いただけません。</t>
    </r>
    <rPh sb="0" eb="2">
      <t>ドニチ</t>
    </rPh>
    <rPh sb="3" eb="5">
      <t>シュクジツ</t>
    </rPh>
    <rPh sb="6" eb="10">
      <t>ネンマツネンシ</t>
    </rPh>
    <rPh sb="22" eb="25">
      <t>ヘイカンビ</t>
    </rPh>
    <rPh sb="32" eb="33">
      <t>トウ</t>
    </rPh>
    <rPh sb="33" eb="35">
      <t>トクベツ</t>
    </rPh>
    <rPh sb="36" eb="38">
      <t>バアイ</t>
    </rPh>
    <rPh sb="39" eb="40">
      <t>ノゾ</t>
    </rPh>
    <rPh sb="41" eb="43">
      <t>シヨウ</t>
    </rPh>
    <phoneticPr fontId="2"/>
  </si>
  <si>
    <r>
      <t>こちらの</t>
    </r>
    <r>
      <rPr>
        <sz val="11"/>
        <color rgb="FFFF0000"/>
        <rFont val="ＭＳ Ｐ明朝"/>
        <family val="1"/>
        <charset val="128"/>
      </rPr>
      <t>代表者名で</t>
    </r>
    <r>
      <rPr>
        <sz val="11"/>
        <rFont val="ＭＳ Ｐ明朝"/>
        <family val="1"/>
        <charset val="128"/>
      </rPr>
      <t>納入通知書(請求書)と</t>
    </r>
    <r>
      <rPr>
        <sz val="11"/>
        <color rgb="FFFF0000"/>
        <rFont val="ＭＳ Ｐ明朝"/>
        <family val="1"/>
        <charset val="128"/>
      </rPr>
      <t>領収書を発行します</t>
    </r>
    <r>
      <rPr>
        <sz val="11"/>
        <rFont val="ＭＳ Ｐ明朝"/>
        <family val="1"/>
        <charset val="128"/>
      </rPr>
      <t>ので書類の宛先に団体名が必要な場合必ず入れてください。</t>
    </r>
    <rPh sb="4" eb="8">
      <t>ダイヒョウシャメイ</t>
    </rPh>
    <rPh sb="9" eb="14">
      <t>ノウニュウツウチショ</t>
    </rPh>
    <rPh sb="15" eb="18">
      <t>セイキュウショ</t>
    </rPh>
    <rPh sb="20" eb="23">
      <t>リョウシュウショ</t>
    </rPh>
    <rPh sb="24" eb="26">
      <t>ハッコウ</t>
    </rPh>
    <rPh sb="31" eb="33">
      <t>ショルイ</t>
    </rPh>
    <rPh sb="34" eb="36">
      <t>アテサキ</t>
    </rPh>
    <rPh sb="37" eb="40">
      <t>ダンタイメイ</t>
    </rPh>
    <rPh sb="41" eb="43">
      <t>ヒツヨウ</t>
    </rPh>
    <rPh sb="44" eb="47">
      <t>バアイカナラ</t>
    </rPh>
    <rPh sb="48" eb="49">
      <t>イ</t>
    </rPh>
    <phoneticPr fontId="2"/>
  </si>
  <si>
    <t>入場者数</t>
    <rPh sb="0" eb="4">
      <t>ニュウジョウシャスウ</t>
    </rPh>
    <phoneticPr fontId="2"/>
  </si>
  <si>
    <t>(約</t>
    <rPh sb="1" eb="2">
      <t>ヤク</t>
    </rPh>
    <phoneticPr fontId="2"/>
  </si>
  <si>
    <t>人)</t>
    <rPh sb="0" eb="1">
      <t>ニン</t>
    </rPh>
    <phoneticPr fontId="2"/>
  </si>
  <si>
    <t>無</t>
  </si>
  <si>
    <t>令和4</t>
    <rPh sb="0" eb="2">
      <t>レイワ</t>
    </rPh>
    <phoneticPr fontId="2"/>
  </si>
  <si>
    <t>使用の目的
（催しの名称）</t>
    <rPh sb="0" eb="2">
      <t>シヨウ</t>
    </rPh>
    <rPh sb="3" eb="5">
      <t>モクテキ</t>
    </rPh>
    <rPh sb="7" eb="8">
      <t>モヨオ</t>
    </rPh>
    <rPh sb="10" eb="12">
      <t>メイショウ</t>
    </rPh>
    <phoneticPr fontId="2"/>
  </si>
  <si>
    <t>-</t>
    <phoneticPr fontId="2"/>
  </si>
  <si>
    <t>耐風試験装置</t>
    <rPh sb="0" eb="2">
      <t>タイフウ</t>
    </rPh>
    <rPh sb="2" eb="4">
      <t>シケン</t>
    </rPh>
    <rPh sb="4" eb="6">
      <t>ソウチ</t>
    </rPh>
    <phoneticPr fontId="18"/>
  </si>
  <si>
    <t>降雨・霧雨試験装置</t>
    <rPh sb="0" eb="2">
      <t>コウウ</t>
    </rPh>
    <rPh sb="3" eb="4">
      <t>キリ</t>
    </rPh>
    <rPh sb="4" eb="5">
      <t>アメ</t>
    </rPh>
    <rPh sb="5" eb="7">
      <t>シケン</t>
    </rPh>
    <rPh sb="7" eb="9">
      <t>ソウチ</t>
    </rPh>
    <phoneticPr fontId="18"/>
  </si>
  <si>
    <t>防水試験装置</t>
    <rPh sb="0" eb="2">
      <t>ボウスイ</t>
    </rPh>
    <rPh sb="2" eb="4">
      <t>シケン</t>
    </rPh>
    <rPh sb="4" eb="6">
      <t>ソウチ</t>
    </rPh>
    <phoneticPr fontId="18"/>
  </si>
  <si>
    <t>恒温恒湿槽(複合試験用)</t>
    <rPh sb="0" eb="2">
      <t>コウオン</t>
    </rPh>
    <rPh sb="2" eb="4">
      <t>コウシツ</t>
    </rPh>
    <rPh sb="4" eb="5">
      <t>ソウ</t>
    </rPh>
    <rPh sb="6" eb="8">
      <t>フクゴウ</t>
    </rPh>
    <rPh sb="8" eb="11">
      <t>シケンヨウ</t>
    </rPh>
    <phoneticPr fontId="18"/>
  </si>
  <si>
    <t>単軸振動試験機</t>
    <rPh sb="0" eb="2">
      <t>タンジク</t>
    </rPh>
    <rPh sb="2" eb="4">
      <t>シンドウ</t>
    </rPh>
    <rPh sb="4" eb="6">
      <t>シケン</t>
    </rPh>
    <rPh sb="6" eb="7">
      <t>キ</t>
    </rPh>
    <phoneticPr fontId="18"/>
  </si>
  <si>
    <t>二軸切替振動試験機</t>
    <rPh sb="0" eb="1">
      <t>ニ</t>
    </rPh>
    <rPh sb="1" eb="2">
      <t>ジク</t>
    </rPh>
    <rPh sb="2" eb="4">
      <t>キリカエ</t>
    </rPh>
    <rPh sb="4" eb="6">
      <t>シンドウ</t>
    </rPh>
    <rPh sb="6" eb="8">
      <t>シケン</t>
    </rPh>
    <rPh sb="8" eb="9">
      <t>キ</t>
    </rPh>
    <phoneticPr fontId="18"/>
  </si>
  <si>
    <t>乾燥炉</t>
    <rPh sb="0" eb="2">
      <t>カンソウ</t>
    </rPh>
    <rPh sb="2" eb="3">
      <t>ロ</t>
    </rPh>
    <phoneticPr fontId="18"/>
  </si>
  <si>
    <t>高度加速寿命試験機</t>
    <rPh sb="0" eb="2">
      <t>コウド</t>
    </rPh>
    <rPh sb="2" eb="4">
      <t>カソク</t>
    </rPh>
    <rPh sb="4" eb="6">
      <t>ジュミョウ</t>
    </rPh>
    <rPh sb="6" eb="9">
      <t>シケンキ</t>
    </rPh>
    <phoneticPr fontId="18"/>
  </si>
  <si>
    <t>熱衝撃試験機</t>
    <rPh sb="0" eb="1">
      <t>ネツ</t>
    </rPh>
    <rPh sb="1" eb="3">
      <t>ショウゲキ</t>
    </rPh>
    <rPh sb="3" eb="5">
      <t>シケン</t>
    </rPh>
    <rPh sb="5" eb="6">
      <t>キ</t>
    </rPh>
    <phoneticPr fontId="18"/>
  </si>
  <si>
    <t>減圧恒温恒湿槽</t>
    <rPh sb="0" eb="2">
      <t>ゲンアツ</t>
    </rPh>
    <rPh sb="2" eb="4">
      <t>コウオン</t>
    </rPh>
    <rPh sb="4" eb="6">
      <t>コウシツ</t>
    </rPh>
    <rPh sb="6" eb="7">
      <t>ソウ</t>
    </rPh>
    <phoneticPr fontId="18"/>
  </si>
  <si>
    <t>恒温恒湿度槽</t>
    <rPh sb="0" eb="2">
      <t>コウオン</t>
    </rPh>
    <rPh sb="2" eb="4">
      <t>コウシツ</t>
    </rPh>
    <rPh sb="4" eb="5">
      <t>ド</t>
    </rPh>
    <rPh sb="5" eb="6">
      <t>ソウ</t>
    </rPh>
    <phoneticPr fontId="18"/>
  </si>
  <si>
    <t>塵埃試験装置</t>
    <rPh sb="0" eb="1">
      <t>チリ</t>
    </rPh>
    <rPh sb="1" eb="2">
      <t>ホコリ</t>
    </rPh>
    <rPh sb="2" eb="4">
      <t>シケン</t>
    </rPh>
    <rPh sb="4" eb="6">
      <t>ソウチ</t>
    </rPh>
    <phoneticPr fontId="18"/>
  </si>
  <si>
    <t>耐圧試験装置</t>
    <rPh sb="0" eb="2">
      <t>タイアツ</t>
    </rPh>
    <rPh sb="2" eb="4">
      <t>シケン</t>
    </rPh>
    <rPh sb="4" eb="6">
      <t>ソウチ</t>
    </rPh>
    <phoneticPr fontId="18"/>
  </si>
  <si>
    <t>環境試験機器類</t>
    <rPh sb="0" eb="2">
      <t>カンキョウ</t>
    </rPh>
    <rPh sb="2" eb="4">
      <t>シケン</t>
    </rPh>
    <rPh sb="4" eb="6">
      <t>キキ</t>
    </rPh>
    <rPh sb="6" eb="7">
      <t>ルイ</t>
    </rPh>
    <phoneticPr fontId="2"/>
  </si>
  <si>
    <t>放射ｲﾐｭﾆﾃｨ試験ｼｽﾃﾑ</t>
    <rPh sb="0" eb="2">
      <t>ホウシャ</t>
    </rPh>
    <rPh sb="8" eb="10">
      <t>シケン</t>
    </rPh>
    <phoneticPr fontId="18"/>
  </si>
  <si>
    <t>放射EMI計測システム</t>
    <rPh sb="0" eb="2">
      <t>ホウシャ</t>
    </rPh>
    <rPh sb="5" eb="7">
      <t>ケイソク</t>
    </rPh>
    <phoneticPr fontId="18"/>
  </si>
  <si>
    <t>ﾏﾙﾁﾊﾟｽﾌｪｰｼﾞﾝｸﾞ評価ｼｽﾃﾑ</t>
    <rPh sb="14" eb="16">
      <t>ヒョウカ</t>
    </rPh>
    <phoneticPr fontId="18"/>
  </si>
  <si>
    <t>GNSS受信系感度評価システム</t>
    <rPh sb="4" eb="6">
      <t>ジュシン</t>
    </rPh>
    <rPh sb="6" eb="7">
      <t>ケイ</t>
    </rPh>
    <rPh sb="7" eb="9">
      <t>カンド</t>
    </rPh>
    <rPh sb="9" eb="11">
      <t>ヒョウカ</t>
    </rPh>
    <phoneticPr fontId="18"/>
  </si>
  <si>
    <t>TRP、TIS測定ｼｽﾃﾑ</t>
    <rPh sb="7" eb="9">
      <t>ソクテイ</t>
    </rPh>
    <phoneticPr fontId="18"/>
  </si>
  <si>
    <t>3次元放射ﾊﾟﾀｰﾝ測定ｼｽﾃﾑ</t>
    <rPh sb="1" eb="3">
      <t>ジゲン</t>
    </rPh>
    <rPh sb="3" eb="5">
      <t>ホウシャ</t>
    </rPh>
    <rPh sb="10" eb="12">
      <t>ソクテイ</t>
    </rPh>
    <phoneticPr fontId="18"/>
  </si>
  <si>
    <t>電波暗室</t>
    <rPh sb="0" eb="2">
      <t>デンパ</t>
    </rPh>
    <rPh sb="2" eb="4">
      <t>アンシツ</t>
    </rPh>
    <phoneticPr fontId="18"/>
  </si>
  <si>
    <t>電波暗室関係</t>
    <rPh sb="0" eb="2">
      <t>デンパ</t>
    </rPh>
    <rPh sb="2" eb="4">
      <t>アンシツ</t>
    </rPh>
    <rPh sb="4" eb="6">
      <t>カンケイ</t>
    </rPh>
    <phoneticPr fontId="2"/>
  </si>
  <si>
    <t>万能材料試験機</t>
    <rPh sb="0" eb="2">
      <t>バンノウ</t>
    </rPh>
    <rPh sb="2" eb="4">
      <t>ザイリョウ</t>
    </rPh>
    <rPh sb="4" eb="7">
      <t>シケンキ</t>
    </rPh>
    <phoneticPr fontId="18"/>
  </si>
  <si>
    <t>ロックウェル硬度計</t>
    <rPh sb="6" eb="8">
      <t>コウド</t>
    </rPh>
    <rPh sb="8" eb="9">
      <t>ケイ</t>
    </rPh>
    <phoneticPr fontId="18"/>
  </si>
  <si>
    <t>ビッカース硬度計</t>
    <rPh sb="5" eb="7">
      <t>コウド</t>
    </rPh>
    <rPh sb="7" eb="8">
      <t>ケイ</t>
    </rPh>
    <phoneticPr fontId="18"/>
  </si>
  <si>
    <t>物性試験機器類</t>
    <rPh sb="0" eb="2">
      <t>ブッセイ</t>
    </rPh>
    <rPh sb="2" eb="4">
      <t>シケン</t>
    </rPh>
    <rPh sb="4" eb="6">
      <t>キキ</t>
    </rPh>
    <rPh sb="6" eb="7">
      <t>ルイ</t>
    </rPh>
    <phoneticPr fontId="2"/>
  </si>
  <si>
    <t>試料研磨装置</t>
    <rPh sb="0" eb="2">
      <t>シリョウ</t>
    </rPh>
    <rPh sb="2" eb="4">
      <t>ケンマ</t>
    </rPh>
    <rPh sb="4" eb="6">
      <t>ソウチ</t>
    </rPh>
    <phoneticPr fontId="18"/>
  </si>
  <si>
    <t>スパッタリング装置</t>
    <rPh sb="7" eb="9">
      <t>ソウチ</t>
    </rPh>
    <phoneticPr fontId="18"/>
  </si>
  <si>
    <t>材料加工機器類</t>
    <rPh sb="0" eb="2">
      <t>ザイリョウ</t>
    </rPh>
    <rPh sb="2" eb="4">
      <t>カコウ</t>
    </rPh>
    <rPh sb="4" eb="6">
      <t>キキ</t>
    </rPh>
    <rPh sb="6" eb="7">
      <t>ルイ</t>
    </rPh>
    <phoneticPr fontId="2"/>
  </si>
  <si>
    <t>工作機制度評価ｼｽﾃﾑ</t>
    <rPh sb="0" eb="2">
      <t>コウサク</t>
    </rPh>
    <rPh sb="2" eb="3">
      <t>キ</t>
    </rPh>
    <rPh sb="3" eb="7">
      <t>セイドヒョウカ</t>
    </rPh>
    <phoneticPr fontId="18"/>
  </si>
  <si>
    <t>非接触三次元デジタイザ</t>
    <rPh sb="0" eb="1">
      <t>ヒ</t>
    </rPh>
    <rPh sb="1" eb="3">
      <t>セッショク</t>
    </rPh>
    <rPh sb="3" eb="6">
      <t>サンジゲン</t>
    </rPh>
    <phoneticPr fontId="18"/>
  </si>
  <si>
    <t>表面粗さ･輪郭形状測定機</t>
    <rPh sb="0" eb="2">
      <t>ヒョウメン</t>
    </rPh>
    <rPh sb="2" eb="3">
      <t>アラ</t>
    </rPh>
    <rPh sb="5" eb="7">
      <t>リンカク</t>
    </rPh>
    <rPh sb="7" eb="9">
      <t>ケイジョウ</t>
    </rPh>
    <rPh sb="9" eb="11">
      <t>ソクテイ</t>
    </rPh>
    <rPh sb="11" eb="12">
      <t>キ</t>
    </rPh>
    <phoneticPr fontId="18"/>
  </si>
  <si>
    <t>CNC三次元測定機</t>
    <rPh sb="3" eb="6">
      <t>サンジゲン</t>
    </rPh>
    <rPh sb="6" eb="8">
      <t>ソクテイ</t>
    </rPh>
    <rPh sb="8" eb="9">
      <t>キ</t>
    </rPh>
    <phoneticPr fontId="18"/>
  </si>
  <si>
    <t>X線CT装置</t>
    <rPh sb="1" eb="2">
      <t>セン</t>
    </rPh>
    <rPh sb="4" eb="6">
      <t>ソウチ</t>
    </rPh>
    <phoneticPr fontId="18"/>
  </si>
  <si>
    <t>寸法・形状測定機器類</t>
    <rPh sb="0" eb="2">
      <t>スンポウ</t>
    </rPh>
    <rPh sb="3" eb="5">
      <t>ケイジョウ</t>
    </rPh>
    <rPh sb="5" eb="7">
      <t>ソクテイ</t>
    </rPh>
    <rPh sb="7" eb="9">
      <t>キキ</t>
    </rPh>
    <rPh sb="9" eb="10">
      <t>ルイ</t>
    </rPh>
    <phoneticPr fontId="2"/>
  </si>
  <si>
    <t>任意波形発生装置</t>
    <rPh sb="0" eb="8">
      <t>ニンイハケイハッセイソウチ</t>
    </rPh>
    <phoneticPr fontId="2"/>
  </si>
  <si>
    <t>ネットワークアナライザ</t>
    <phoneticPr fontId="2"/>
  </si>
  <si>
    <t>フィールド試験システム</t>
    <rPh sb="5" eb="7">
      <t>シケン</t>
    </rPh>
    <phoneticPr fontId="2"/>
  </si>
  <si>
    <t>インピーダンスアナライザ</t>
    <phoneticPr fontId="2"/>
  </si>
  <si>
    <t>デジタルマイクロスコープ</t>
    <phoneticPr fontId="2"/>
  </si>
  <si>
    <t>シグナルアナライザ</t>
    <phoneticPr fontId="2"/>
  </si>
  <si>
    <t>デジタルマルチメーター</t>
    <phoneticPr fontId="2"/>
  </si>
  <si>
    <t>交流安定化電源(単相仕様)</t>
    <rPh sb="0" eb="2">
      <t>コウリュウ</t>
    </rPh>
    <rPh sb="2" eb="5">
      <t>アンテイカ</t>
    </rPh>
    <rPh sb="5" eb="7">
      <t>デンゲン</t>
    </rPh>
    <rPh sb="8" eb="10">
      <t>タンソウ</t>
    </rPh>
    <rPh sb="10" eb="12">
      <t>シヨウ</t>
    </rPh>
    <phoneticPr fontId="2"/>
  </si>
  <si>
    <t>直流安定化電源(60V仕様)</t>
    <rPh sb="0" eb="2">
      <t>チョクリュウ</t>
    </rPh>
    <rPh sb="2" eb="5">
      <t>アンテイカ</t>
    </rPh>
    <rPh sb="5" eb="7">
      <t>デンゲン</t>
    </rPh>
    <rPh sb="11" eb="13">
      <t>シヨウ</t>
    </rPh>
    <phoneticPr fontId="2"/>
  </si>
  <si>
    <t>直流安定化電源(18V仕様)</t>
    <rPh sb="0" eb="2">
      <t>チョクリュウ</t>
    </rPh>
    <rPh sb="2" eb="5">
      <t>アンテイカ</t>
    </rPh>
    <rPh sb="5" eb="7">
      <t>デンゲン</t>
    </rPh>
    <rPh sb="11" eb="13">
      <t>シヨウ</t>
    </rPh>
    <phoneticPr fontId="2"/>
  </si>
  <si>
    <t>レーダー評価装置</t>
    <rPh sb="4" eb="6">
      <t>ヒョウカ</t>
    </rPh>
    <rPh sb="6" eb="8">
      <t>ソウチ</t>
    </rPh>
    <phoneticPr fontId="18"/>
  </si>
  <si>
    <t>データロガー</t>
  </si>
  <si>
    <t>オシロスコープ</t>
  </si>
  <si>
    <t>FFTアナライザ</t>
  </si>
  <si>
    <t>実体顕微鏡</t>
    <rPh sb="0" eb="2">
      <t>ジッタイ</t>
    </rPh>
    <rPh sb="2" eb="5">
      <t>ケンビキョウ</t>
    </rPh>
    <phoneticPr fontId="18"/>
  </si>
  <si>
    <t>ｴﾈﾙｷﾞｰ分散型蛍光X線分析装置</t>
    <rPh sb="6" eb="9">
      <t>ブンサンガタ</t>
    </rPh>
    <rPh sb="9" eb="11">
      <t>ケイコウ</t>
    </rPh>
    <rPh sb="12" eb="13">
      <t>セン</t>
    </rPh>
    <rPh sb="13" eb="15">
      <t>ブンセキ</t>
    </rPh>
    <rPh sb="15" eb="17">
      <t>ソウチ</t>
    </rPh>
    <phoneticPr fontId="18"/>
  </si>
  <si>
    <t>ﾌｰﾘｴ変換赤外分光分析ｼｽﾃﾑ</t>
    <rPh sb="4" eb="6">
      <t>ヘンカン</t>
    </rPh>
    <rPh sb="6" eb="8">
      <t>セキガイ</t>
    </rPh>
    <rPh sb="8" eb="10">
      <t>ブンコウ</t>
    </rPh>
    <rPh sb="10" eb="12">
      <t>ブンセキ</t>
    </rPh>
    <phoneticPr fontId="18"/>
  </si>
  <si>
    <t>測定顕微鏡</t>
    <rPh sb="0" eb="2">
      <t>ソクテイ</t>
    </rPh>
    <rPh sb="2" eb="5">
      <t>ケンビキョウ</t>
    </rPh>
    <phoneticPr fontId="18"/>
  </si>
  <si>
    <t>走査型電子顕微鏡</t>
    <rPh sb="0" eb="3">
      <t>ソウサガタ</t>
    </rPh>
    <rPh sb="3" eb="5">
      <t>デンシ</t>
    </rPh>
    <rPh sb="5" eb="8">
      <t>ケンビキョウ</t>
    </rPh>
    <phoneticPr fontId="18"/>
  </si>
  <si>
    <t>分析機器類</t>
    <rPh sb="0" eb="2">
      <t>ブンセキ</t>
    </rPh>
    <rPh sb="2" eb="4">
      <t>キキ</t>
    </rPh>
    <rPh sb="4" eb="5">
      <t>ルイ</t>
    </rPh>
    <phoneticPr fontId="2"/>
  </si>
  <si>
    <t>精密平面研削盤</t>
    <rPh sb="0" eb="2">
      <t>セイミツ</t>
    </rPh>
    <rPh sb="2" eb="4">
      <t>ヘイメン</t>
    </rPh>
    <rPh sb="4" eb="7">
      <t>ケンサクバン</t>
    </rPh>
    <phoneticPr fontId="2"/>
  </si>
  <si>
    <t>LMD金属プリンタ</t>
    <rPh sb="3" eb="5">
      <t>キンゾク</t>
    </rPh>
    <phoneticPr fontId="2"/>
  </si>
  <si>
    <t>3Dプリンタ②</t>
  </si>
  <si>
    <t>3Dプリンタ①</t>
  </si>
  <si>
    <t>ベルトグラインダ</t>
  </si>
  <si>
    <t>両頭グラインダ</t>
    <rPh sb="0" eb="2">
      <t>リョウトウ</t>
    </rPh>
    <phoneticPr fontId="18"/>
  </si>
  <si>
    <t>切削動力計</t>
    <rPh sb="0" eb="2">
      <t>セッサク</t>
    </rPh>
    <rPh sb="2" eb="5">
      <t>ドウリョクケイ</t>
    </rPh>
    <phoneticPr fontId="18"/>
  </si>
  <si>
    <t>シャーリングマシン</t>
  </si>
  <si>
    <t>高速切断機</t>
    <rPh sb="0" eb="2">
      <t>コウソク</t>
    </rPh>
    <rPh sb="2" eb="5">
      <t>セツダンキ</t>
    </rPh>
    <phoneticPr fontId="18"/>
  </si>
  <si>
    <t>コンターマシン</t>
  </si>
  <si>
    <t>ボール盤</t>
    <rPh sb="3" eb="4">
      <t>バン</t>
    </rPh>
    <phoneticPr fontId="18"/>
  </si>
  <si>
    <t>半自動旋盤</t>
    <rPh sb="0" eb="1">
      <t>ハン</t>
    </rPh>
    <rPh sb="1" eb="3">
      <t>ジドウ</t>
    </rPh>
    <rPh sb="3" eb="5">
      <t>センバン</t>
    </rPh>
    <phoneticPr fontId="18"/>
  </si>
  <si>
    <t>NCフライス盤</t>
    <rPh sb="6" eb="7">
      <t>バン</t>
    </rPh>
    <phoneticPr fontId="18"/>
  </si>
  <si>
    <t>マシニングセンタ</t>
  </si>
  <si>
    <t>機械加工機類</t>
    <rPh sb="0" eb="2">
      <t>キカイ</t>
    </rPh>
    <rPh sb="2" eb="4">
      <t>カコウ</t>
    </rPh>
    <rPh sb="4" eb="5">
      <t>キ</t>
    </rPh>
    <rPh sb="5" eb="6">
      <t>ルイ</t>
    </rPh>
    <phoneticPr fontId="2"/>
  </si>
  <si>
    <t>貸出テント</t>
    <phoneticPr fontId="2"/>
  </si>
  <si>
    <t>トータルステーション</t>
    <phoneticPr fontId="2"/>
  </si>
  <si>
    <t>3Dモーションキャプチャー</t>
    <phoneticPr fontId="2"/>
  </si>
  <si>
    <t>映像記録システム</t>
    <rPh sb="0" eb="2">
      <t>エイゾウ</t>
    </rPh>
    <rPh sb="2" eb="4">
      <t>キロク</t>
    </rPh>
    <phoneticPr fontId="2"/>
  </si>
  <si>
    <t>高速度ｶﾒﾗ</t>
    <rPh sb="0" eb="3">
      <t>コウソクド</t>
    </rPh>
    <phoneticPr fontId="2"/>
  </si>
  <si>
    <t>発電機</t>
    <rPh sb="0" eb="3">
      <t>ハツデンキ</t>
    </rPh>
    <phoneticPr fontId="2"/>
  </si>
  <si>
    <t>投光機</t>
    <rPh sb="0" eb="2">
      <t>トウコウ</t>
    </rPh>
    <rPh sb="2" eb="3">
      <t>キ</t>
    </rPh>
    <phoneticPr fontId="2"/>
  </si>
  <si>
    <t>屋外大型モニタシステム</t>
    <rPh sb="0" eb="2">
      <t>オクガイ</t>
    </rPh>
    <rPh sb="2" eb="4">
      <t>オオガタ</t>
    </rPh>
    <phoneticPr fontId="2"/>
  </si>
  <si>
    <t>被災者模擬装置</t>
    <rPh sb="0" eb="3">
      <t>ヒサイシャ</t>
    </rPh>
    <rPh sb="3" eb="5">
      <t>モギ</t>
    </rPh>
    <rPh sb="5" eb="7">
      <t>ソウチ</t>
    </rPh>
    <phoneticPr fontId="2"/>
  </si>
  <si>
    <t>発煙模擬装置</t>
    <rPh sb="0" eb="2">
      <t>ハツエン</t>
    </rPh>
    <rPh sb="2" eb="4">
      <t>モギ</t>
    </rPh>
    <rPh sb="4" eb="6">
      <t>ソウチ</t>
    </rPh>
    <phoneticPr fontId="2"/>
  </si>
  <si>
    <t>試験準備棟附属設備</t>
    <rPh sb="0" eb="2">
      <t>シケン</t>
    </rPh>
    <rPh sb="2" eb="4">
      <t>ジュンビ</t>
    </rPh>
    <rPh sb="4" eb="5">
      <t>トウ</t>
    </rPh>
    <rPh sb="7" eb="9">
      <t>セツビ</t>
    </rPh>
    <phoneticPr fontId="2"/>
  </si>
  <si>
    <t>超過1時間
(0時～9時､21時～24時)</t>
    <rPh sb="0" eb="2">
      <t>チョウカ</t>
    </rPh>
    <rPh sb="3" eb="5">
      <t>ジカン</t>
    </rPh>
    <rPh sb="8" eb="9">
      <t>ジ</t>
    </rPh>
    <rPh sb="11" eb="12">
      <t>ジ</t>
    </rPh>
    <rPh sb="15" eb="16">
      <t>ジ</t>
    </rPh>
    <rPh sb="19" eb="20">
      <t>ジ</t>
    </rPh>
    <phoneticPr fontId="2"/>
  </si>
  <si>
    <r>
      <t xml:space="preserve">夜間
</t>
    </r>
    <r>
      <rPr>
        <sz val="8"/>
        <rFont val="ＭＳ Ｐゴシック"/>
        <family val="3"/>
        <charset val="128"/>
      </rPr>
      <t>(17時～21時)</t>
    </r>
    <rPh sb="0" eb="2">
      <t>ヤカン</t>
    </rPh>
    <phoneticPr fontId="2"/>
  </si>
  <si>
    <r>
      <t xml:space="preserve">午後
</t>
    </r>
    <r>
      <rPr>
        <sz val="9"/>
        <rFont val="ＭＳ Ｐゴシック"/>
        <family val="3"/>
        <charset val="128"/>
      </rPr>
      <t>(13時～17時)</t>
    </r>
    <rPh sb="0" eb="2">
      <t>ゴゴ</t>
    </rPh>
    <phoneticPr fontId="2"/>
  </si>
  <si>
    <r>
      <t xml:space="preserve">午前
</t>
    </r>
    <r>
      <rPr>
        <sz val="10"/>
        <rFont val="ＭＳ Ｐゴシック"/>
        <family val="3"/>
        <charset val="128"/>
      </rPr>
      <t>(9時～13時)</t>
    </r>
    <rPh sb="0" eb="2">
      <t>ゴゼン</t>
    </rPh>
    <phoneticPr fontId="2"/>
  </si>
  <si>
    <t>1時間につき
(9時～17時)</t>
    <rPh sb="1" eb="3">
      <t>ジカン</t>
    </rPh>
    <rPh sb="9" eb="10">
      <t>ジ</t>
    </rPh>
    <rPh sb="13" eb="14">
      <t>ジ</t>
    </rPh>
    <phoneticPr fontId="2"/>
  </si>
  <si>
    <t>設備名</t>
    <rPh sb="0" eb="2">
      <t>セツビ</t>
    </rPh>
    <rPh sb="2" eb="3">
      <t>メイ</t>
    </rPh>
    <phoneticPr fontId="2"/>
  </si>
  <si>
    <t>エリア</t>
    <phoneticPr fontId="2"/>
  </si>
  <si>
    <t>簡易計測室B</t>
    <rPh sb="0" eb="2">
      <t>カンイ</t>
    </rPh>
    <rPh sb="2" eb="4">
      <t>ケイソク</t>
    </rPh>
    <rPh sb="4" eb="5">
      <t>シツ</t>
    </rPh>
    <phoneticPr fontId="2"/>
  </si>
  <si>
    <t>簡易計測室A</t>
    <rPh sb="0" eb="2">
      <t>カンイ</t>
    </rPh>
    <rPh sb="2" eb="4">
      <t>ケイソク</t>
    </rPh>
    <rPh sb="4" eb="5">
      <t>シツ</t>
    </rPh>
    <phoneticPr fontId="2"/>
  </si>
  <si>
    <t>屋外試験準備場</t>
    <rPh sb="0" eb="2">
      <t>オクガイ</t>
    </rPh>
    <rPh sb="2" eb="4">
      <t>シケン</t>
    </rPh>
    <rPh sb="4" eb="6">
      <t>ジュンビ</t>
    </rPh>
    <rPh sb="6" eb="7">
      <t>ジョウ</t>
    </rPh>
    <phoneticPr fontId="2"/>
  </si>
  <si>
    <t>試験準備棟
準備室2</t>
    <rPh sb="0" eb="5">
      <t>シケンジュンビトウ</t>
    </rPh>
    <rPh sb="6" eb="8">
      <t>ジュンビ</t>
    </rPh>
    <rPh sb="8" eb="9">
      <t>シツ</t>
    </rPh>
    <phoneticPr fontId="2"/>
  </si>
  <si>
    <t>試験準備棟
準備室1</t>
    <rPh sb="0" eb="5">
      <t>シケンジュンビトウ</t>
    </rPh>
    <rPh sb="6" eb="8">
      <t>ジュンビ</t>
    </rPh>
    <rPh sb="8" eb="9">
      <t>シツ</t>
    </rPh>
    <phoneticPr fontId="2"/>
  </si>
  <si>
    <t>試験準備棟
整備室</t>
    <rPh sb="0" eb="2">
      <t>シケン</t>
    </rPh>
    <rPh sb="2" eb="4">
      <t>ジュンビ</t>
    </rPh>
    <rPh sb="4" eb="5">
      <t>トウ</t>
    </rPh>
    <rPh sb="6" eb="8">
      <t>セイビ</t>
    </rPh>
    <rPh sb="8" eb="9">
      <t>シツ</t>
    </rPh>
    <phoneticPr fontId="2"/>
  </si>
  <si>
    <t>屋内試験場
（半面）</t>
    <rPh sb="0" eb="2">
      <t>オクナイ</t>
    </rPh>
    <rPh sb="2" eb="5">
      <t>シケンジョウ</t>
    </rPh>
    <rPh sb="7" eb="9">
      <t>ハンメン</t>
    </rPh>
    <phoneticPr fontId="2"/>
  </si>
  <si>
    <t>屋内試験場</t>
    <rPh sb="0" eb="2">
      <t>オクナイ</t>
    </rPh>
    <rPh sb="2" eb="5">
      <t>シケンジョウ</t>
    </rPh>
    <phoneticPr fontId="2"/>
  </si>
  <si>
    <t>貸出倉庫14</t>
    <rPh sb="0" eb="2">
      <t>カシダシ</t>
    </rPh>
    <rPh sb="2" eb="4">
      <t>ソウコ</t>
    </rPh>
    <phoneticPr fontId="2"/>
  </si>
  <si>
    <t>貸出倉庫13</t>
    <rPh sb="0" eb="2">
      <t>カシダシ</t>
    </rPh>
    <rPh sb="2" eb="4">
      <t>ソウコ</t>
    </rPh>
    <phoneticPr fontId="2"/>
  </si>
  <si>
    <t>貸出倉庫12</t>
    <rPh sb="0" eb="2">
      <t>カシダシ</t>
    </rPh>
    <rPh sb="2" eb="4">
      <t>ソウコ</t>
    </rPh>
    <phoneticPr fontId="2"/>
  </si>
  <si>
    <t>貸出倉庫11</t>
    <rPh sb="0" eb="2">
      <t>カシダシ</t>
    </rPh>
    <rPh sb="2" eb="4">
      <t>ソウコ</t>
    </rPh>
    <phoneticPr fontId="2"/>
  </si>
  <si>
    <t>貸出倉庫10</t>
    <rPh sb="0" eb="2">
      <t>カシダシ</t>
    </rPh>
    <rPh sb="2" eb="4">
      <t>ソウコ</t>
    </rPh>
    <phoneticPr fontId="2"/>
  </si>
  <si>
    <t>貸出倉庫9</t>
    <rPh sb="0" eb="2">
      <t>カシダシ</t>
    </rPh>
    <rPh sb="2" eb="4">
      <t>ソウコ</t>
    </rPh>
    <phoneticPr fontId="2"/>
  </si>
  <si>
    <t>貸出倉庫8</t>
    <rPh sb="0" eb="2">
      <t>カシダシ</t>
    </rPh>
    <rPh sb="2" eb="4">
      <t>ソウコ</t>
    </rPh>
    <phoneticPr fontId="2"/>
  </si>
  <si>
    <t>貸出倉庫7</t>
    <rPh sb="0" eb="2">
      <t>カシダシ</t>
    </rPh>
    <rPh sb="2" eb="4">
      <t>ソウコ</t>
    </rPh>
    <phoneticPr fontId="2"/>
  </si>
  <si>
    <t>貸出倉庫6</t>
    <rPh sb="0" eb="2">
      <t>カシダシ</t>
    </rPh>
    <rPh sb="2" eb="4">
      <t>ソウコ</t>
    </rPh>
    <phoneticPr fontId="2"/>
  </si>
  <si>
    <t>貸出倉庫5</t>
    <rPh sb="0" eb="2">
      <t>カシダシ</t>
    </rPh>
    <rPh sb="2" eb="4">
      <t>ソウコ</t>
    </rPh>
    <phoneticPr fontId="2"/>
  </si>
  <si>
    <t>貸出倉庫4</t>
    <rPh sb="0" eb="2">
      <t>カシダシ</t>
    </rPh>
    <rPh sb="2" eb="4">
      <t>ソウコ</t>
    </rPh>
    <phoneticPr fontId="2"/>
  </si>
  <si>
    <t>貸出倉庫3</t>
    <rPh sb="0" eb="2">
      <t>カシダシ</t>
    </rPh>
    <rPh sb="2" eb="4">
      <t>ソウコ</t>
    </rPh>
    <phoneticPr fontId="2"/>
  </si>
  <si>
    <t>貸出倉庫2</t>
    <rPh sb="0" eb="2">
      <t>カシダシ</t>
    </rPh>
    <rPh sb="2" eb="4">
      <t>ソウコ</t>
    </rPh>
    <phoneticPr fontId="2"/>
  </si>
  <si>
    <t>貸出倉庫1</t>
    <rPh sb="0" eb="2">
      <t>カシダシ</t>
    </rPh>
    <rPh sb="2" eb="4">
      <t>ソウコ</t>
    </rPh>
    <phoneticPr fontId="2"/>
  </si>
  <si>
    <t>保管庫（半面)</t>
    <rPh sb="0" eb="3">
      <t>ホカンコ</t>
    </rPh>
    <rPh sb="4" eb="6">
      <t>ハンメン</t>
    </rPh>
    <phoneticPr fontId="2"/>
  </si>
  <si>
    <t>保管庫</t>
    <rPh sb="0" eb="3">
      <t>ホカンコ</t>
    </rPh>
    <phoneticPr fontId="2"/>
  </si>
  <si>
    <t>研究室16</t>
    <rPh sb="0" eb="3">
      <t>ケンキュウシツ</t>
    </rPh>
    <phoneticPr fontId="2"/>
  </si>
  <si>
    <t>研究室15</t>
    <rPh sb="0" eb="3">
      <t>ケンキュウシツ</t>
    </rPh>
    <phoneticPr fontId="2"/>
  </si>
  <si>
    <t>研究室14</t>
    <rPh sb="0" eb="3">
      <t>ケンキュウシツ</t>
    </rPh>
    <phoneticPr fontId="2"/>
  </si>
  <si>
    <t>研究室13</t>
    <rPh sb="0" eb="3">
      <t>ケンキュウシツ</t>
    </rPh>
    <phoneticPr fontId="2"/>
  </si>
  <si>
    <t>研究室12</t>
    <rPh sb="0" eb="3">
      <t>ケンキュウシツ</t>
    </rPh>
    <phoneticPr fontId="2"/>
  </si>
  <si>
    <t>研究室11</t>
    <rPh sb="0" eb="3">
      <t>ケンキュウシツ</t>
    </rPh>
    <phoneticPr fontId="2"/>
  </si>
  <si>
    <t>研究室10</t>
    <rPh sb="0" eb="3">
      <t>ケンキュウシツ</t>
    </rPh>
    <phoneticPr fontId="2"/>
  </si>
  <si>
    <t>研究室9</t>
    <rPh sb="0" eb="3">
      <t>ケンキュウシツ</t>
    </rPh>
    <phoneticPr fontId="2"/>
  </si>
  <si>
    <t>研究室8</t>
    <rPh sb="0" eb="3">
      <t>ケンキュウシツ</t>
    </rPh>
    <phoneticPr fontId="2"/>
  </si>
  <si>
    <t>研究室7</t>
    <rPh sb="0" eb="3">
      <t>ケンキュウシツ</t>
    </rPh>
    <phoneticPr fontId="2"/>
  </si>
  <si>
    <t>研究室6</t>
    <rPh sb="0" eb="3">
      <t>ケンキュウシツ</t>
    </rPh>
    <phoneticPr fontId="2"/>
  </si>
  <si>
    <t>研究室5</t>
    <rPh sb="0" eb="3">
      <t>ケンキュウシツ</t>
    </rPh>
    <phoneticPr fontId="2"/>
  </si>
  <si>
    <t>研究室4</t>
    <rPh sb="0" eb="3">
      <t>ケンキュウシツ</t>
    </rPh>
    <phoneticPr fontId="2"/>
  </si>
  <si>
    <t>研究室3</t>
    <rPh sb="0" eb="3">
      <t>ケンキュウシツ</t>
    </rPh>
    <phoneticPr fontId="2"/>
  </si>
  <si>
    <t>研究室2</t>
    <rPh sb="0" eb="3">
      <t>ケンキュウシツ</t>
    </rPh>
    <phoneticPr fontId="2"/>
  </si>
  <si>
    <t>研究室1</t>
    <rPh sb="0" eb="3">
      <t>ケンキュウシツ</t>
    </rPh>
    <phoneticPr fontId="2"/>
  </si>
  <si>
    <t>102号室（開発実験室）</t>
    <rPh sb="3" eb="5">
      <t>ゴウシツ</t>
    </rPh>
    <rPh sb="6" eb="8">
      <t>カイハツ</t>
    </rPh>
    <rPh sb="8" eb="11">
      <t>ジッケンシツ</t>
    </rPh>
    <phoneticPr fontId="2"/>
  </si>
  <si>
    <t>101号室（開発実験室）</t>
    <rPh sb="3" eb="5">
      <t>ゴウシツ</t>
    </rPh>
    <rPh sb="6" eb="8">
      <t>カイハツ</t>
    </rPh>
    <rPh sb="8" eb="11">
      <t>ジッケンシツ</t>
    </rPh>
    <phoneticPr fontId="2"/>
  </si>
  <si>
    <t>204号室（会議室）</t>
    <rPh sb="3" eb="5">
      <t>ゴウシツ</t>
    </rPh>
    <rPh sb="6" eb="9">
      <t>カイギシツ</t>
    </rPh>
    <phoneticPr fontId="2"/>
  </si>
  <si>
    <t>203号室（会議室）</t>
    <rPh sb="3" eb="5">
      <t>ゴウシツ</t>
    </rPh>
    <rPh sb="6" eb="9">
      <t>カイギシツ</t>
    </rPh>
    <phoneticPr fontId="2"/>
  </si>
  <si>
    <t>202号室（会議室）</t>
    <rPh sb="3" eb="5">
      <t>ゴウシツ</t>
    </rPh>
    <rPh sb="6" eb="9">
      <t>カイギシツ</t>
    </rPh>
    <phoneticPr fontId="2"/>
  </si>
  <si>
    <t>201号室（会議室）</t>
    <rPh sb="3" eb="5">
      <t>ゴウシツ</t>
    </rPh>
    <rPh sb="6" eb="9">
      <t>カイギシツ</t>
    </rPh>
    <phoneticPr fontId="2"/>
  </si>
  <si>
    <t>会議室3</t>
    <rPh sb="0" eb="3">
      <t>カイギシツ</t>
    </rPh>
    <phoneticPr fontId="2"/>
  </si>
  <si>
    <t>会議室2</t>
    <rPh sb="0" eb="3">
      <t>カイギシツ</t>
    </rPh>
    <phoneticPr fontId="2"/>
  </si>
  <si>
    <t>会議室1</t>
    <rPh sb="0" eb="3">
      <t>カイギシツ</t>
    </rPh>
    <phoneticPr fontId="2"/>
  </si>
  <si>
    <t>カンファレンスホール
（ホワイエを含む）</t>
    <rPh sb="17" eb="18">
      <t>フク</t>
    </rPh>
    <phoneticPr fontId="2"/>
  </si>
  <si>
    <t>カンファレンスホール</t>
    <phoneticPr fontId="2"/>
  </si>
  <si>
    <t>開発基盤エリア</t>
    <rPh sb="0" eb="2">
      <t>カイハツ</t>
    </rPh>
    <rPh sb="2" eb="4">
      <t>キバン</t>
    </rPh>
    <phoneticPr fontId="2"/>
  </si>
  <si>
    <t>瓦礫・土砂崩落フィールド
（周回路）</t>
    <rPh sb="0" eb="2">
      <t>ガレキ</t>
    </rPh>
    <rPh sb="3" eb="5">
      <t>ドシャ</t>
    </rPh>
    <rPh sb="5" eb="7">
      <t>ホウラク</t>
    </rPh>
    <rPh sb="14" eb="15">
      <t>シュウ</t>
    </rPh>
    <rPh sb="15" eb="17">
      <t>カイロ</t>
    </rPh>
    <phoneticPr fontId="2"/>
  </si>
  <si>
    <t>瓦礫・土砂崩落フィールド
（泥濘地）</t>
    <rPh sb="0" eb="2">
      <t>ガレキ</t>
    </rPh>
    <rPh sb="3" eb="5">
      <t>ドシャ</t>
    </rPh>
    <rPh sb="5" eb="7">
      <t>ホウラク</t>
    </rPh>
    <rPh sb="14" eb="16">
      <t>デイネイ</t>
    </rPh>
    <rPh sb="16" eb="17">
      <t>チ</t>
    </rPh>
    <phoneticPr fontId="2"/>
  </si>
  <si>
    <t>瓦礫・土砂崩落フィールド
（土砂傾斜）</t>
    <rPh sb="0" eb="2">
      <t>ガレキ</t>
    </rPh>
    <rPh sb="3" eb="5">
      <t>ドシャ</t>
    </rPh>
    <rPh sb="5" eb="7">
      <t>ホウラク</t>
    </rPh>
    <rPh sb="14" eb="16">
      <t>ドシャ</t>
    </rPh>
    <rPh sb="16" eb="18">
      <t>ケイシャ</t>
    </rPh>
    <phoneticPr fontId="2"/>
  </si>
  <si>
    <t>瓦礫・土砂崩落フィールド
（陥没・亀裂）</t>
    <rPh sb="0" eb="2">
      <t>ガレキ</t>
    </rPh>
    <rPh sb="3" eb="5">
      <t>ドシャ</t>
    </rPh>
    <rPh sb="5" eb="7">
      <t>ホウラク</t>
    </rPh>
    <rPh sb="14" eb="16">
      <t>カンボツ</t>
    </rPh>
    <rPh sb="17" eb="19">
      <t>キレツ</t>
    </rPh>
    <phoneticPr fontId="2"/>
  </si>
  <si>
    <t>瓦礫・土砂崩落フィールド
（瓦礫）</t>
    <rPh sb="0" eb="2">
      <t>ガレキ</t>
    </rPh>
    <rPh sb="3" eb="5">
      <t>ドシャ</t>
    </rPh>
    <rPh sb="5" eb="7">
      <t>ホウラク</t>
    </rPh>
    <rPh sb="14" eb="16">
      <t>ガレキ</t>
    </rPh>
    <phoneticPr fontId="2"/>
  </si>
  <si>
    <t>瓦礫・土砂崩落フィールド
（土砂・倒木）</t>
    <rPh sb="0" eb="2">
      <t>ガレキ</t>
    </rPh>
    <rPh sb="3" eb="5">
      <t>ドシャ</t>
    </rPh>
    <rPh sb="5" eb="7">
      <t>ホウラク</t>
    </rPh>
    <rPh sb="14" eb="16">
      <t>ドシャ</t>
    </rPh>
    <rPh sb="17" eb="19">
      <t>トウボク</t>
    </rPh>
    <phoneticPr fontId="2"/>
  </si>
  <si>
    <t>瓦礫・土砂崩落フィールド</t>
    <rPh sb="0" eb="2">
      <t>ガレキ</t>
    </rPh>
    <rPh sb="3" eb="5">
      <t>ドシャ</t>
    </rPh>
    <rPh sb="5" eb="7">
      <t>ホウラク</t>
    </rPh>
    <phoneticPr fontId="2"/>
  </si>
  <si>
    <t>市街地フィールド
（瓦礫）</t>
    <rPh sb="0" eb="3">
      <t>シガイチ</t>
    </rPh>
    <rPh sb="10" eb="12">
      <t>ガレキ</t>
    </rPh>
    <phoneticPr fontId="2"/>
  </si>
  <si>
    <t>市街地フィールド
（道路）</t>
    <rPh sb="0" eb="3">
      <t>シガイチ</t>
    </rPh>
    <rPh sb="10" eb="12">
      <t>ドウロ</t>
    </rPh>
    <phoneticPr fontId="2"/>
  </si>
  <si>
    <t>市街地フィールド
ガレージ4</t>
    <rPh sb="0" eb="3">
      <t>シガイチ</t>
    </rPh>
    <phoneticPr fontId="2"/>
  </si>
  <si>
    <t>市街地フィールド
ガレージ3（住宅型）</t>
    <rPh sb="0" eb="3">
      <t>シガイチ</t>
    </rPh>
    <rPh sb="15" eb="18">
      <t>ジュウタクガタ</t>
    </rPh>
    <phoneticPr fontId="2"/>
  </si>
  <si>
    <t>市街地フィールド
ガレージ2（住宅型）</t>
    <rPh sb="0" eb="3">
      <t>シガイチ</t>
    </rPh>
    <rPh sb="15" eb="18">
      <t>ジュウタクガタ</t>
    </rPh>
    <phoneticPr fontId="2"/>
  </si>
  <si>
    <t>市街地フィールド
ガレージ1（ビル型）</t>
    <rPh sb="0" eb="3">
      <t>シガイチ</t>
    </rPh>
    <rPh sb="17" eb="18">
      <t>ガタ</t>
    </rPh>
    <phoneticPr fontId="2"/>
  </si>
  <si>
    <t>市街地フィールド
（住宅B)</t>
    <rPh sb="0" eb="3">
      <t>シガイチ</t>
    </rPh>
    <rPh sb="10" eb="12">
      <t>ジュウタク</t>
    </rPh>
    <phoneticPr fontId="2"/>
  </si>
  <si>
    <t>市街地フィールド
（住宅A)</t>
    <rPh sb="0" eb="3">
      <t>シガイチ</t>
    </rPh>
    <rPh sb="10" eb="12">
      <t>ジュウタク</t>
    </rPh>
    <phoneticPr fontId="2"/>
  </si>
  <si>
    <t>市街地フィールド
（ビルA)</t>
    <rPh sb="0" eb="3">
      <t>シガイチ</t>
    </rPh>
    <phoneticPr fontId="2"/>
  </si>
  <si>
    <t>市街地フィールド</t>
    <rPh sb="0" eb="3">
      <t>シガイチ</t>
    </rPh>
    <phoneticPr fontId="2"/>
  </si>
  <si>
    <t>試験用プラント5・6階</t>
    <rPh sb="0" eb="3">
      <t>シケンヨウ</t>
    </rPh>
    <rPh sb="10" eb="11">
      <t>カイ</t>
    </rPh>
    <phoneticPr fontId="2"/>
  </si>
  <si>
    <t>試験用プラント4階</t>
    <rPh sb="0" eb="3">
      <t>シケンヨウ</t>
    </rPh>
    <rPh sb="8" eb="9">
      <t>カイ</t>
    </rPh>
    <phoneticPr fontId="2"/>
  </si>
  <si>
    <t>試験用プラント3階</t>
    <rPh sb="0" eb="3">
      <t>シケンヨウ</t>
    </rPh>
    <rPh sb="8" eb="9">
      <t>カイ</t>
    </rPh>
    <phoneticPr fontId="2"/>
  </si>
  <si>
    <t>試験用プラント2階</t>
    <rPh sb="0" eb="3">
      <t>シケンヨウ</t>
    </rPh>
    <rPh sb="8" eb="9">
      <t>カイ</t>
    </rPh>
    <phoneticPr fontId="2"/>
  </si>
  <si>
    <t>試験用プラント1階（2面）</t>
    <rPh sb="0" eb="3">
      <t>シケンヨウ</t>
    </rPh>
    <rPh sb="8" eb="9">
      <t>カイ</t>
    </rPh>
    <rPh sb="11" eb="12">
      <t>メン</t>
    </rPh>
    <phoneticPr fontId="2"/>
  </si>
  <si>
    <t>試験用プラント1階</t>
    <rPh sb="0" eb="3">
      <t>シケンヨウ</t>
    </rPh>
    <rPh sb="8" eb="9">
      <t>カイ</t>
    </rPh>
    <phoneticPr fontId="2"/>
  </si>
  <si>
    <t>試験用トンネル</t>
    <rPh sb="0" eb="3">
      <t>シケンヨウ</t>
    </rPh>
    <phoneticPr fontId="2"/>
  </si>
  <si>
    <t>試験用橋梁</t>
    <rPh sb="0" eb="3">
      <t>シケンヨウ</t>
    </rPh>
    <rPh sb="3" eb="5">
      <t>キョウリョウ</t>
    </rPh>
    <phoneticPr fontId="2"/>
  </si>
  <si>
    <t>インフラ点検・災害対応エリア</t>
    <rPh sb="4" eb="6">
      <t>テンケン</t>
    </rPh>
    <rPh sb="7" eb="9">
      <t>サイガイ</t>
    </rPh>
    <rPh sb="9" eb="11">
      <t>タイオウ</t>
    </rPh>
    <phoneticPr fontId="2"/>
  </si>
  <si>
    <t>屋内水槽試験棟
（水槽計測室）</t>
    <rPh sb="0" eb="2">
      <t>オクナイ</t>
    </rPh>
    <rPh sb="2" eb="4">
      <t>スイソウ</t>
    </rPh>
    <rPh sb="4" eb="6">
      <t>シケン</t>
    </rPh>
    <rPh sb="6" eb="7">
      <t>トウ</t>
    </rPh>
    <rPh sb="9" eb="11">
      <t>スイソウ</t>
    </rPh>
    <rPh sb="11" eb="13">
      <t>ケイソク</t>
    </rPh>
    <rPh sb="13" eb="14">
      <t>シツ</t>
    </rPh>
    <phoneticPr fontId="2"/>
  </si>
  <si>
    <t>屋内水槽試験棟
（クレーン）</t>
    <rPh sb="0" eb="2">
      <t>オクナイ</t>
    </rPh>
    <rPh sb="2" eb="4">
      <t>スイソウ</t>
    </rPh>
    <rPh sb="4" eb="6">
      <t>シケン</t>
    </rPh>
    <rPh sb="6" eb="7">
      <t>トウ</t>
    </rPh>
    <phoneticPr fontId="2"/>
  </si>
  <si>
    <t>屋内水槽試験棟附属設備
(水流発生装置(小水槽用))</t>
    <rPh sb="0" eb="2">
      <t>オクナイ</t>
    </rPh>
    <rPh sb="2" eb="4">
      <t>スイソウ</t>
    </rPh>
    <rPh sb="4" eb="6">
      <t>シケン</t>
    </rPh>
    <rPh sb="6" eb="7">
      <t>トウ</t>
    </rPh>
    <rPh sb="7" eb="9">
      <t>フゾク</t>
    </rPh>
    <rPh sb="9" eb="11">
      <t>セツビ</t>
    </rPh>
    <rPh sb="13" eb="19">
      <t>スイリュウハッセイソウチ</t>
    </rPh>
    <rPh sb="20" eb="21">
      <t>ショウ</t>
    </rPh>
    <rPh sb="21" eb="23">
      <t>スイソウ</t>
    </rPh>
    <rPh sb="23" eb="24">
      <t>ヨウ</t>
    </rPh>
    <phoneticPr fontId="2"/>
  </si>
  <si>
    <t>屋内水槽試験棟
（小水槽（濁度試験））</t>
    <rPh sb="0" eb="2">
      <t>オクナイ</t>
    </rPh>
    <rPh sb="2" eb="4">
      <t>スイソウ</t>
    </rPh>
    <rPh sb="4" eb="6">
      <t>シケン</t>
    </rPh>
    <rPh sb="6" eb="7">
      <t>トウ</t>
    </rPh>
    <rPh sb="9" eb="12">
      <t>ショウスイソウ</t>
    </rPh>
    <rPh sb="13" eb="15">
      <t>ダクド</t>
    </rPh>
    <rPh sb="15" eb="17">
      <t>シケン</t>
    </rPh>
    <phoneticPr fontId="2"/>
  </si>
  <si>
    <t>屋内水槽試験棟
（小水槽）</t>
    <rPh sb="0" eb="2">
      <t>オクナイ</t>
    </rPh>
    <rPh sb="2" eb="4">
      <t>スイソウ</t>
    </rPh>
    <rPh sb="4" eb="6">
      <t>シケン</t>
    </rPh>
    <rPh sb="6" eb="7">
      <t>トウ</t>
    </rPh>
    <rPh sb="9" eb="12">
      <t>ショウスイソウ</t>
    </rPh>
    <phoneticPr fontId="2"/>
  </si>
  <si>
    <t>水中モーションキャプチャー</t>
    <rPh sb="0" eb="2">
      <t>スイチュウ</t>
    </rPh>
    <phoneticPr fontId="2"/>
  </si>
  <si>
    <t>音響ソナー</t>
    <rPh sb="0" eb="2">
      <t>オンキョウ</t>
    </rPh>
    <phoneticPr fontId="2"/>
  </si>
  <si>
    <t>テストピース</t>
    <phoneticPr fontId="2"/>
  </si>
  <si>
    <t>屋内水槽試験棟附属設備
(水流発生装置(大水槽用))</t>
    <rPh sb="0" eb="2">
      <t>オクナイ</t>
    </rPh>
    <rPh sb="2" eb="4">
      <t>スイソウ</t>
    </rPh>
    <rPh sb="4" eb="6">
      <t>シケン</t>
    </rPh>
    <rPh sb="6" eb="7">
      <t>トウ</t>
    </rPh>
    <rPh sb="7" eb="9">
      <t>フゾク</t>
    </rPh>
    <rPh sb="9" eb="11">
      <t>セツビ</t>
    </rPh>
    <rPh sb="13" eb="19">
      <t>スイリュウハッセイソウチ</t>
    </rPh>
    <rPh sb="20" eb="24">
      <t>ダイスイソウヨウ</t>
    </rPh>
    <phoneticPr fontId="2"/>
  </si>
  <si>
    <t>屋内水槽試験棟
（大水槽）</t>
    <rPh sb="0" eb="2">
      <t>オクナイ</t>
    </rPh>
    <rPh sb="2" eb="4">
      <t>スイソウ</t>
    </rPh>
    <rPh sb="4" eb="6">
      <t>シケン</t>
    </rPh>
    <rPh sb="6" eb="7">
      <t>トウ</t>
    </rPh>
    <rPh sb="9" eb="12">
      <t>ダイスイソウ</t>
    </rPh>
    <phoneticPr fontId="2"/>
  </si>
  <si>
    <t>水没市街地フィールド
（建物を除く）</t>
    <rPh sb="0" eb="2">
      <t>スイボツ</t>
    </rPh>
    <rPh sb="2" eb="5">
      <t>シガイチ</t>
    </rPh>
    <rPh sb="12" eb="14">
      <t>タテモノ</t>
    </rPh>
    <rPh sb="15" eb="16">
      <t>ノゾ</t>
    </rPh>
    <phoneticPr fontId="2"/>
  </si>
  <si>
    <t>水没市街地フィールド</t>
    <rPh sb="0" eb="2">
      <t>スイボツ</t>
    </rPh>
    <rPh sb="2" eb="5">
      <t>シガイチ</t>
    </rPh>
    <phoneticPr fontId="2"/>
  </si>
  <si>
    <t>水中水上ロボットエリア</t>
    <rPh sb="0" eb="2">
      <t>スイチュウ</t>
    </rPh>
    <rPh sb="2" eb="4">
      <t>スイジョウ</t>
    </rPh>
    <phoneticPr fontId="2"/>
  </si>
  <si>
    <t>連続稼働耐久試験棟</t>
    <rPh sb="0" eb="2">
      <t>レンゾク</t>
    </rPh>
    <rPh sb="2" eb="4">
      <t>カドウ</t>
    </rPh>
    <rPh sb="4" eb="6">
      <t>タイキュウ</t>
    </rPh>
    <rPh sb="6" eb="8">
      <t>シケン</t>
    </rPh>
    <rPh sb="8" eb="9">
      <t>トウ</t>
    </rPh>
    <phoneticPr fontId="2"/>
  </si>
  <si>
    <t>赤外線サーモグラフィー</t>
    <rPh sb="0" eb="3">
      <t>セキガイセン</t>
    </rPh>
    <phoneticPr fontId="2"/>
  </si>
  <si>
    <t>ドローンアナライザー</t>
    <phoneticPr fontId="2"/>
  </si>
  <si>
    <t>風洞棟</t>
    <rPh sb="0" eb="2">
      <t>フウドウ</t>
    </rPh>
    <rPh sb="2" eb="3">
      <t>トウ</t>
    </rPh>
    <phoneticPr fontId="2"/>
  </si>
  <si>
    <t>無人航空機落下受止試験装置</t>
    <rPh sb="0" eb="5">
      <t>ムジンコウクウキ</t>
    </rPh>
    <rPh sb="5" eb="9">
      <t>ラッカウケト</t>
    </rPh>
    <rPh sb="9" eb="13">
      <t>シケンソウチ</t>
    </rPh>
    <phoneticPr fontId="2"/>
  </si>
  <si>
    <t>緩衝ネット付飛行場
（1/3）</t>
    <rPh sb="0" eb="2">
      <t>カンショウ</t>
    </rPh>
    <rPh sb="5" eb="6">
      <t>ツ</t>
    </rPh>
    <rPh sb="6" eb="9">
      <t>ヒコウジョウ</t>
    </rPh>
    <phoneticPr fontId="2"/>
  </si>
  <si>
    <t>緩衝ネット付飛行場
（半面）</t>
    <rPh sb="0" eb="2">
      <t>カンショウ</t>
    </rPh>
    <rPh sb="5" eb="6">
      <t>ツ</t>
    </rPh>
    <rPh sb="6" eb="9">
      <t>ヒコウジョウ</t>
    </rPh>
    <rPh sb="11" eb="13">
      <t>ハンメン</t>
    </rPh>
    <phoneticPr fontId="2"/>
  </si>
  <si>
    <t>緩衝ネット付飛行場</t>
    <rPh sb="0" eb="2">
      <t>カンショウ</t>
    </rPh>
    <rPh sb="5" eb="6">
      <t>ツ</t>
    </rPh>
    <rPh sb="6" eb="9">
      <t>ヒコウジョウ</t>
    </rPh>
    <phoneticPr fontId="2"/>
  </si>
  <si>
    <t>通信塔附属設備
（気象観測装置）</t>
    <rPh sb="0" eb="2">
      <t>ツウシン</t>
    </rPh>
    <rPh sb="2" eb="3">
      <t>トウ</t>
    </rPh>
    <rPh sb="5" eb="7">
      <t>セツビ</t>
    </rPh>
    <rPh sb="9" eb="11">
      <t>キショウ</t>
    </rPh>
    <rPh sb="11" eb="13">
      <t>カンソク</t>
    </rPh>
    <rPh sb="13" eb="15">
      <t>ソウチ</t>
    </rPh>
    <phoneticPr fontId="2"/>
  </si>
  <si>
    <t>通信塔附属設備
（空域監視装置）</t>
    <rPh sb="0" eb="2">
      <t>ツウシン</t>
    </rPh>
    <rPh sb="2" eb="3">
      <t>トウ</t>
    </rPh>
    <rPh sb="5" eb="7">
      <t>セツビ</t>
    </rPh>
    <rPh sb="9" eb="11">
      <t>クウイキ</t>
    </rPh>
    <rPh sb="11" eb="13">
      <t>カンシ</t>
    </rPh>
    <rPh sb="13" eb="15">
      <t>ソウチ</t>
    </rPh>
    <phoneticPr fontId="2"/>
  </si>
  <si>
    <t>通信塔（持込機器の設置）</t>
    <rPh sb="0" eb="2">
      <t>ツウシン</t>
    </rPh>
    <rPh sb="2" eb="3">
      <t>トウ</t>
    </rPh>
    <rPh sb="4" eb="6">
      <t>モチコミ</t>
    </rPh>
    <rPh sb="6" eb="8">
      <t>キキ</t>
    </rPh>
    <rPh sb="9" eb="11">
      <t>セッチ</t>
    </rPh>
    <phoneticPr fontId="2"/>
  </si>
  <si>
    <t>通信塔（通信アンテナ）</t>
    <rPh sb="0" eb="2">
      <t>ツウシン</t>
    </rPh>
    <rPh sb="2" eb="3">
      <t>トウ</t>
    </rPh>
    <rPh sb="4" eb="6">
      <t>ツウシン</t>
    </rPh>
    <phoneticPr fontId="2"/>
  </si>
  <si>
    <t>浪江　滑走路附属格納庫
（格納庫（半面））</t>
    <rPh sb="3" eb="6">
      <t>カッソウロ</t>
    </rPh>
    <rPh sb="8" eb="11">
      <t>カクノウコ</t>
    </rPh>
    <rPh sb="13" eb="16">
      <t>カクノウコ</t>
    </rPh>
    <rPh sb="17" eb="19">
      <t>ハンメン</t>
    </rPh>
    <phoneticPr fontId="2"/>
  </si>
  <si>
    <t>浪江　滑走路附属格納庫
（格納庫）</t>
    <rPh sb="3" eb="6">
      <t>カッソウロ</t>
    </rPh>
    <rPh sb="8" eb="11">
      <t>カクノウコ</t>
    </rPh>
    <rPh sb="13" eb="16">
      <t>カクノウコ</t>
    </rPh>
    <phoneticPr fontId="2"/>
  </si>
  <si>
    <t>浪江　滑走路附属格納庫
（簡易整備室）</t>
    <rPh sb="3" eb="6">
      <t>カッソウロ</t>
    </rPh>
    <rPh sb="8" eb="11">
      <t>カクノウコ</t>
    </rPh>
    <rPh sb="13" eb="15">
      <t>カンイ</t>
    </rPh>
    <rPh sb="15" eb="17">
      <t>セイビ</t>
    </rPh>
    <rPh sb="17" eb="18">
      <t>シツ</t>
    </rPh>
    <phoneticPr fontId="2"/>
  </si>
  <si>
    <t>浪江　滑走路附属格納庫
（計測室）</t>
    <rPh sb="3" eb="6">
      <t>カッソウロ</t>
    </rPh>
    <rPh sb="8" eb="11">
      <t>カクノウコ</t>
    </rPh>
    <rPh sb="13" eb="15">
      <t>ケイソク</t>
    </rPh>
    <rPh sb="15" eb="16">
      <t>シツ</t>
    </rPh>
    <phoneticPr fontId="2"/>
  </si>
  <si>
    <t>浪江　滑走路</t>
    <rPh sb="3" eb="6">
      <t>カッソウロ</t>
    </rPh>
    <phoneticPr fontId="2"/>
  </si>
  <si>
    <t>ヘリポート</t>
    <phoneticPr fontId="2"/>
  </si>
  <si>
    <t>南相馬　滑走路附属格納庫
（格納庫（半面））</t>
    <rPh sb="0" eb="3">
      <t>ミナミソウマ</t>
    </rPh>
    <rPh sb="4" eb="7">
      <t>カッソウロ</t>
    </rPh>
    <rPh sb="9" eb="12">
      <t>カクノウコ</t>
    </rPh>
    <rPh sb="14" eb="17">
      <t>カクノウコ</t>
    </rPh>
    <rPh sb="18" eb="20">
      <t>ハンメン</t>
    </rPh>
    <phoneticPr fontId="2"/>
  </si>
  <si>
    <t>南相馬　滑走路附属格納庫
（格納庫）</t>
    <rPh sb="0" eb="3">
      <t>ミナミソウマ</t>
    </rPh>
    <rPh sb="4" eb="7">
      <t>カッソウロ</t>
    </rPh>
    <rPh sb="9" eb="12">
      <t>カクノウコ</t>
    </rPh>
    <rPh sb="14" eb="17">
      <t>カクノウコ</t>
    </rPh>
    <phoneticPr fontId="2"/>
  </si>
  <si>
    <t>南相馬　滑走路附属格納庫
（簡易整備室）</t>
    <rPh sb="0" eb="3">
      <t>ミナミソウマ</t>
    </rPh>
    <rPh sb="4" eb="7">
      <t>カッソウロ</t>
    </rPh>
    <rPh sb="9" eb="12">
      <t>カクノウコ</t>
    </rPh>
    <rPh sb="14" eb="16">
      <t>カンイ</t>
    </rPh>
    <rPh sb="16" eb="18">
      <t>セイビ</t>
    </rPh>
    <rPh sb="18" eb="19">
      <t>シツ</t>
    </rPh>
    <phoneticPr fontId="2"/>
  </si>
  <si>
    <t>南相馬　滑走路附属格納庫
（計測室）</t>
    <rPh sb="0" eb="3">
      <t>ミナミソウマ</t>
    </rPh>
    <rPh sb="4" eb="7">
      <t>カッソウロ</t>
    </rPh>
    <rPh sb="7" eb="9">
      <t>フゾク</t>
    </rPh>
    <rPh sb="9" eb="12">
      <t>カクノウコ</t>
    </rPh>
    <rPh sb="14" eb="16">
      <t>ケイソク</t>
    </rPh>
    <rPh sb="16" eb="17">
      <t>シツ</t>
    </rPh>
    <phoneticPr fontId="2"/>
  </si>
  <si>
    <t>南相馬　滑走路</t>
    <rPh sb="0" eb="3">
      <t>ミナミソウマ</t>
    </rPh>
    <rPh sb="4" eb="7">
      <t>カッソウロ</t>
    </rPh>
    <phoneticPr fontId="2"/>
  </si>
  <si>
    <t>無人航空機エリア</t>
    <rPh sb="0" eb="2">
      <t>ムジン</t>
    </rPh>
    <rPh sb="2" eb="5">
      <t>コウクウキ</t>
    </rPh>
    <phoneticPr fontId="2"/>
  </si>
  <si>
    <t>夜間1時間
(17時～20時)</t>
    <rPh sb="0" eb="2">
      <t>ヤカン</t>
    </rPh>
    <rPh sb="3" eb="5">
      <t>ジカン</t>
    </rPh>
    <rPh sb="9" eb="10">
      <t>ジ</t>
    </rPh>
    <rPh sb="13" eb="14">
      <t>ジ</t>
    </rPh>
    <phoneticPr fontId="2"/>
  </si>
  <si>
    <t>夜間1時間
(17時～21時)</t>
    <rPh sb="0" eb="2">
      <t>ヤカン</t>
    </rPh>
    <rPh sb="3" eb="5">
      <t>ジカン</t>
    </rPh>
    <rPh sb="9" eb="10">
      <t>ジ</t>
    </rPh>
    <rPh sb="13" eb="14">
      <t>ジ</t>
    </rPh>
    <phoneticPr fontId="2"/>
  </si>
  <si>
    <r>
      <t xml:space="preserve">全日
</t>
    </r>
    <r>
      <rPr>
        <sz val="9"/>
        <rFont val="ＭＳ Ｐゴシック"/>
        <family val="3"/>
        <charset val="128"/>
      </rPr>
      <t>(0時～24時)</t>
    </r>
    <rPh sb="0" eb="1">
      <t>ゼン</t>
    </rPh>
    <rPh sb="1" eb="2">
      <t>ニチ</t>
    </rPh>
    <rPh sb="5" eb="6">
      <t>ジ</t>
    </rPh>
    <rPh sb="9" eb="10">
      <t>ジ</t>
    </rPh>
    <phoneticPr fontId="2"/>
  </si>
  <si>
    <r>
      <t xml:space="preserve">1ヶ月
</t>
    </r>
    <r>
      <rPr>
        <sz val="9"/>
        <rFont val="ＭＳ Ｐゴシック"/>
        <family val="3"/>
        <charset val="128"/>
      </rPr>
      <t>(1日～月末)</t>
    </r>
    <rPh sb="2" eb="3">
      <t>ゲツ</t>
    </rPh>
    <rPh sb="6" eb="7">
      <t>ニチ</t>
    </rPh>
    <rPh sb="8" eb="10">
      <t>ゲツマツ</t>
    </rPh>
    <phoneticPr fontId="2"/>
  </si>
  <si>
    <t>施設名</t>
    <rPh sb="0" eb="2">
      <t>シセツ</t>
    </rPh>
    <rPh sb="2" eb="3">
      <t>メイ</t>
    </rPh>
    <phoneticPr fontId="2"/>
  </si>
  <si>
    <r>
      <rPr>
        <b/>
        <sz val="14"/>
        <color theme="1"/>
        <rFont val="ＭＳ Ｐゴシック"/>
        <family val="3"/>
        <charset val="128"/>
      </rPr>
      <t>合計</t>
    </r>
    <rPh sb="0" eb="2">
      <t>ゴウケイ</t>
    </rPh>
    <phoneticPr fontId="28"/>
  </si>
  <si>
    <t>時まで</t>
    <rPh sb="0" eb="1">
      <t>ジ</t>
    </rPh>
    <phoneticPr fontId="28"/>
  </si>
  <si>
    <t>時から</t>
    <rPh sb="0" eb="1">
      <t>ジ</t>
    </rPh>
    <phoneticPr fontId="28"/>
  </si>
  <si>
    <t>ヘリポート</t>
  </si>
  <si>
    <r>
      <rPr>
        <sz val="12"/>
        <color theme="1"/>
        <rFont val="ＭＳ Ｐゴシック"/>
        <family val="3"/>
        <charset val="128"/>
      </rPr>
      <t>小計</t>
    </r>
    <rPh sb="0" eb="1">
      <t>ショウ</t>
    </rPh>
    <rPh sb="1" eb="2">
      <t>ケイ</t>
    </rPh>
    <phoneticPr fontId="28"/>
  </si>
  <si>
    <r>
      <rPr>
        <sz val="12"/>
        <color theme="1"/>
        <rFont val="ＭＳ Ｐゴシック"/>
        <family val="3"/>
        <charset val="128"/>
      </rPr>
      <t>料金（円）</t>
    </r>
    <rPh sb="0" eb="2">
      <t>リョウキン</t>
    </rPh>
    <rPh sb="3" eb="4">
      <t>エン</t>
    </rPh>
    <phoneticPr fontId="28"/>
  </si>
  <si>
    <r>
      <rPr>
        <sz val="12"/>
        <color theme="1"/>
        <rFont val="ＭＳ Ｐゴシック"/>
        <family val="3"/>
        <charset val="128"/>
      </rPr>
      <t>使用単位</t>
    </r>
    <r>
      <rPr>
        <sz val="12"/>
        <color theme="1"/>
        <rFont val="Verdana"/>
        <family val="2"/>
      </rPr>
      <t>(d)</t>
    </r>
    <rPh sb="0" eb="2">
      <t>シヨウ</t>
    </rPh>
    <rPh sb="2" eb="4">
      <t>タンイ</t>
    </rPh>
    <phoneticPr fontId="28"/>
  </si>
  <si>
    <r>
      <rPr>
        <sz val="12"/>
        <color theme="1"/>
        <rFont val="ＭＳ Ｐゴシック"/>
        <family val="3"/>
        <charset val="128"/>
      </rPr>
      <t>使用単位</t>
    </r>
    <r>
      <rPr>
        <sz val="12"/>
        <color theme="1"/>
        <rFont val="Verdana"/>
        <family val="2"/>
      </rPr>
      <t>(c)</t>
    </r>
    <rPh sb="0" eb="2">
      <t>シヨウ</t>
    </rPh>
    <rPh sb="2" eb="4">
      <t>タンイ</t>
    </rPh>
    <phoneticPr fontId="28"/>
  </si>
  <si>
    <r>
      <rPr>
        <sz val="12"/>
        <color theme="1"/>
        <rFont val="ＭＳ Ｐゴシック"/>
        <family val="3"/>
        <charset val="128"/>
      </rPr>
      <t>使用単位</t>
    </r>
    <r>
      <rPr>
        <sz val="12"/>
        <color theme="1"/>
        <rFont val="Verdana"/>
        <family val="2"/>
      </rPr>
      <t>(b)</t>
    </r>
    <rPh sb="0" eb="2">
      <t>シヨウ</t>
    </rPh>
    <rPh sb="2" eb="4">
      <t>タンイ</t>
    </rPh>
    <phoneticPr fontId="28"/>
  </si>
  <si>
    <r>
      <rPr>
        <sz val="12"/>
        <color theme="1"/>
        <rFont val="ＭＳ Ｐゴシック"/>
        <family val="3"/>
        <charset val="128"/>
      </rPr>
      <t>使用単位</t>
    </r>
    <r>
      <rPr>
        <sz val="12"/>
        <color theme="1"/>
        <rFont val="Verdana"/>
        <family val="2"/>
      </rPr>
      <t>(a)</t>
    </r>
    <rPh sb="0" eb="2">
      <t>シヨウ</t>
    </rPh>
    <rPh sb="2" eb="4">
      <t>タンイ</t>
    </rPh>
    <phoneticPr fontId="28"/>
  </si>
  <si>
    <t>使用時間</t>
    <rPh sb="0" eb="2">
      <t>シヨウ</t>
    </rPh>
    <rPh sb="2" eb="4">
      <t>ジカン</t>
    </rPh>
    <phoneticPr fontId="18"/>
  </si>
  <si>
    <t>使用日</t>
    <rPh sb="0" eb="3">
      <t>シヨウビ</t>
    </rPh>
    <phoneticPr fontId="18"/>
  </si>
  <si>
    <r>
      <rPr>
        <sz val="12"/>
        <color theme="1"/>
        <rFont val="ＭＳ Ｐゴシック"/>
        <family val="3"/>
        <charset val="128"/>
      </rPr>
      <t>使用する施設の名称</t>
    </r>
    <rPh sb="0" eb="2">
      <t>シヨウ</t>
    </rPh>
    <rPh sb="4" eb="6">
      <t>シセツ</t>
    </rPh>
    <rPh sb="7" eb="9">
      <t>メイショウ</t>
    </rPh>
    <phoneticPr fontId="28"/>
  </si>
  <si>
    <t>※研究室及び貸出倉庫1～14の使用料には対応しておりません。</t>
    <rPh sb="1" eb="4">
      <t>ケンキュウシツ</t>
    </rPh>
    <rPh sb="4" eb="5">
      <t>オヨ</t>
    </rPh>
    <rPh sb="6" eb="8">
      <t>カシダシ</t>
    </rPh>
    <rPh sb="8" eb="10">
      <t>ソウコ</t>
    </rPh>
    <rPh sb="15" eb="17">
      <t>シヨウ</t>
    </rPh>
    <rPh sb="17" eb="18">
      <t>リョウ</t>
    </rPh>
    <rPh sb="20" eb="22">
      <t>タイオウ</t>
    </rPh>
    <phoneticPr fontId="18"/>
  </si>
  <si>
    <r>
      <rPr>
        <sz val="12"/>
        <color rgb="FFFF0000"/>
        <rFont val="ＭＳ Ｐゴシック"/>
        <family val="3"/>
        <charset val="128"/>
      </rPr>
      <t>使わない行は削除</t>
    </r>
    <r>
      <rPr>
        <sz val="12"/>
        <color theme="1"/>
        <rFont val="ＭＳ Ｐゴシック"/>
        <family val="2"/>
        <charset val="128"/>
      </rPr>
      <t>願います。</t>
    </r>
    <rPh sb="0" eb="1">
      <t>ツカ</t>
    </rPh>
    <rPh sb="4" eb="5">
      <t>ギョウ</t>
    </rPh>
    <rPh sb="6" eb="8">
      <t>サクジョ</t>
    </rPh>
    <rPh sb="8" eb="9">
      <t>ネガ</t>
    </rPh>
    <phoneticPr fontId="18"/>
  </si>
  <si>
    <r>
      <t>使用料が設定されていない時間を使用時間に設定すると『</t>
    </r>
    <r>
      <rPr>
        <sz val="12"/>
        <color rgb="FFFF0000"/>
        <rFont val="ＭＳ Ｐゴシック"/>
        <family val="3"/>
        <charset val="128"/>
      </rPr>
      <t>＃VALUE</t>
    </r>
    <r>
      <rPr>
        <sz val="12"/>
        <color theme="1"/>
        <rFont val="ＭＳ Ｐゴシック"/>
        <family val="2"/>
        <charset val="128"/>
      </rPr>
      <t>』と表示されます。</t>
    </r>
    <rPh sb="0" eb="3">
      <t>シヨウリョウ</t>
    </rPh>
    <rPh sb="4" eb="6">
      <t>セッテイ</t>
    </rPh>
    <rPh sb="12" eb="14">
      <t>ジカン</t>
    </rPh>
    <rPh sb="15" eb="19">
      <t>シヨウジカン</t>
    </rPh>
    <rPh sb="20" eb="22">
      <t>セッテイ</t>
    </rPh>
    <rPh sb="34" eb="36">
      <t>ヒョウジ</t>
    </rPh>
    <phoneticPr fontId="2"/>
  </si>
  <si>
    <r>
      <t>　例1：</t>
    </r>
    <r>
      <rPr>
        <sz val="12"/>
        <color rgb="FFFF0000"/>
        <rFont val="ＭＳ Ｐゴシック"/>
        <family val="3"/>
        <charset val="128"/>
      </rPr>
      <t>10時から15時</t>
    </r>
    <r>
      <rPr>
        <sz val="12"/>
        <color theme="1"/>
        <rFont val="ＭＳ Ｐゴシック"/>
        <family val="2"/>
        <charset val="128"/>
      </rPr>
      <t>まで使用する場合午前・午後の仕様になりますので『</t>
    </r>
    <r>
      <rPr>
        <sz val="12"/>
        <color rgb="FFFF0000"/>
        <rFont val="ＭＳ Ｐゴシック"/>
        <family val="3"/>
        <charset val="128"/>
      </rPr>
      <t>9時から17時</t>
    </r>
    <r>
      <rPr>
        <sz val="12"/>
        <color theme="1"/>
        <rFont val="ＭＳ Ｐゴシック"/>
        <family val="2"/>
        <charset val="128"/>
      </rPr>
      <t>まで』と設定してください。　※『10時から15時まで』では間違った計算がされます。</t>
    </r>
    <rPh sb="1" eb="2">
      <t>レイ</t>
    </rPh>
    <rPh sb="6" eb="7">
      <t>ジ</t>
    </rPh>
    <rPh sb="11" eb="12">
      <t>ジ</t>
    </rPh>
    <rPh sb="14" eb="16">
      <t>シヨウ</t>
    </rPh>
    <rPh sb="18" eb="20">
      <t>バアイ</t>
    </rPh>
    <rPh sb="20" eb="22">
      <t>ゴゼン</t>
    </rPh>
    <rPh sb="23" eb="25">
      <t>ゴゴ</t>
    </rPh>
    <rPh sb="26" eb="28">
      <t>シヨウ</t>
    </rPh>
    <rPh sb="37" eb="38">
      <t>ジ</t>
    </rPh>
    <rPh sb="42" eb="43">
      <t>ジ</t>
    </rPh>
    <rPh sb="47" eb="49">
      <t>セッテイ</t>
    </rPh>
    <rPh sb="61" eb="62">
      <t>ジ</t>
    </rPh>
    <rPh sb="66" eb="67">
      <t>ジ</t>
    </rPh>
    <rPh sb="72" eb="74">
      <t>マチガ</t>
    </rPh>
    <rPh sb="76" eb="78">
      <t>ケイサン</t>
    </rPh>
    <phoneticPr fontId="18"/>
  </si>
  <si>
    <r>
      <t>午前・午後・夜間で設定されている施設は</t>
    </r>
    <r>
      <rPr>
        <sz val="12"/>
        <color rgb="FFFF0000"/>
        <rFont val="ＭＳ Ｐゴシック"/>
        <family val="3"/>
        <charset val="128"/>
      </rPr>
      <t>午前</t>
    </r>
    <r>
      <rPr>
        <sz val="12"/>
        <color theme="1"/>
        <rFont val="ＭＳ Ｐゴシック"/>
        <family val="2"/>
        <charset val="128"/>
      </rPr>
      <t>『</t>
    </r>
    <r>
      <rPr>
        <sz val="12"/>
        <color rgb="FFFF0000"/>
        <rFont val="ＭＳ Ｐゴシック"/>
        <family val="3"/>
        <charset val="128"/>
      </rPr>
      <t>9時から13時</t>
    </r>
    <r>
      <rPr>
        <sz val="12"/>
        <color theme="1"/>
        <rFont val="ＭＳ Ｐゴシック"/>
        <family val="2"/>
        <charset val="128"/>
      </rPr>
      <t>まで』、</t>
    </r>
    <r>
      <rPr>
        <sz val="12"/>
        <color rgb="FFFF0000"/>
        <rFont val="ＭＳ Ｐゴシック"/>
        <family val="3"/>
        <charset val="128"/>
      </rPr>
      <t>午後</t>
    </r>
    <r>
      <rPr>
        <sz val="12"/>
        <color theme="1"/>
        <rFont val="ＭＳ Ｐゴシック"/>
        <family val="2"/>
        <charset val="128"/>
      </rPr>
      <t>『</t>
    </r>
    <r>
      <rPr>
        <sz val="12"/>
        <color rgb="FFFF0000"/>
        <rFont val="ＭＳ Ｐゴシック"/>
        <family val="3"/>
        <charset val="128"/>
      </rPr>
      <t>13時から17時</t>
    </r>
    <r>
      <rPr>
        <sz val="12"/>
        <color theme="1"/>
        <rFont val="ＭＳ Ｐゴシック"/>
        <family val="2"/>
        <charset val="128"/>
      </rPr>
      <t>まで』、</t>
    </r>
    <r>
      <rPr>
        <sz val="12"/>
        <color rgb="FFFF0000"/>
        <rFont val="ＭＳ Ｐゴシック"/>
        <family val="3"/>
        <charset val="128"/>
      </rPr>
      <t>夜間</t>
    </r>
    <r>
      <rPr>
        <sz val="12"/>
        <color theme="1"/>
        <rFont val="ＭＳ Ｐゴシック"/>
        <family val="2"/>
        <charset val="128"/>
      </rPr>
      <t>『</t>
    </r>
    <r>
      <rPr>
        <sz val="12"/>
        <color rgb="FFFF0000"/>
        <rFont val="ＭＳ Ｐゴシック"/>
        <family val="3"/>
        <charset val="128"/>
      </rPr>
      <t>17時から21時</t>
    </r>
    <r>
      <rPr>
        <sz val="12"/>
        <color theme="1"/>
        <rFont val="ＭＳ Ｐゴシック"/>
        <family val="2"/>
        <charset val="128"/>
      </rPr>
      <t>まで』と設定してください。</t>
    </r>
    <rPh sb="0" eb="2">
      <t>ゴゼン</t>
    </rPh>
    <rPh sb="3" eb="5">
      <t>ゴゴ</t>
    </rPh>
    <rPh sb="6" eb="8">
      <t>ヤカン</t>
    </rPh>
    <rPh sb="9" eb="11">
      <t>セッテイ</t>
    </rPh>
    <rPh sb="16" eb="18">
      <t>シセツ</t>
    </rPh>
    <rPh sb="19" eb="21">
      <t>ゴゼン</t>
    </rPh>
    <rPh sb="23" eb="24">
      <t>ジ</t>
    </rPh>
    <rPh sb="28" eb="29">
      <t>ジ</t>
    </rPh>
    <rPh sb="33" eb="35">
      <t>ゴゴ</t>
    </rPh>
    <rPh sb="38" eb="39">
      <t>ジ</t>
    </rPh>
    <rPh sb="43" eb="44">
      <t>ジ</t>
    </rPh>
    <rPh sb="48" eb="50">
      <t>ヤカン</t>
    </rPh>
    <rPh sb="53" eb="54">
      <t>ジ</t>
    </rPh>
    <rPh sb="58" eb="59">
      <t>ジ</t>
    </rPh>
    <rPh sb="63" eb="65">
      <t>セッテイ</t>
    </rPh>
    <phoneticPr fontId="18"/>
  </si>
  <si>
    <t>使用料金シミュレーター</t>
    <rPh sb="0" eb="2">
      <t>シヨウ</t>
    </rPh>
    <rPh sb="2" eb="4">
      <t>リョウキン</t>
    </rPh>
    <phoneticPr fontId="28"/>
  </si>
  <si>
    <t>ロボテス株式会社</t>
    <rPh sb="4" eb="8">
      <t>カブシキカイシャ</t>
    </rPh>
    <phoneticPr fontId="2"/>
  </si>
  <si>
    <t>令和　</t>
    <rPh sb="0" eb="2">
      <t>レイワ</t>
    </rPh>
    <phoneticPr fontId="2"/>
  </si>
  <si>
    <t>使用する施設・設備の名称</t>
    <rPh sb="0" eb="2">
      <t>シヨウ</t>
    </rPh>
    <rPh sb="4" eb="6">
      <t>シセツ</t>
    </rPh>
    <rPh sb="7" eb="9">
      <t>セツビ</t>
    </rPh>
    <rPh sb="10" eb="12">
      <t>メイショウ</t>
    </rPh>
    <phoneticPr fontId="2"/>
  </si>
  <si>
    <t>福島ロボットテストフィールド管理業務実施者</t>
    <rPh sb="0" eb="2">
      <t>フクシマ</t>
    </rPh>
    <rPh sb="14" eb="21">
      <t>カンリギョウムジッシシャ</t>
    </rPh>
    <phoneticPr fontId="2"/>
  </si>
  <si>
    <t>　　　５　管理業務の実施者が内容確認のため必要と認める資料を添付してください。</t>
    <rPh sb="5" eb="9">
      <t>カンリギョウム</t>
    </rPh>
    <rPh sb="10" eb="13">
      <t>ジッシシャ</t>
    </rPh>
    <rPh sb="14" eb="16">
      <t>ナイヨウ</t>
    </rPh>
    <rPh sb="16" eb="18">
      <t>カクニン</t>
    </rPh>
    <rPh sb="21" eb="23">
      <t>ヒツヨウ</t>
    </rPh>
    <rPh sb="24" eb="25">
      <t>ミト</t>
    </rPh>
    <rPh sb="27" eb="29">
      <t>シリョウ</t>
    </rPh>
    <rPh sb="30" eb="32">
      <t>テンプ</t>
    </rPh>
    <phoneticPr fontId="2"/>
  </si>
  <si>
    <t>令和6</t>
    <rPh sb="0" eb="2">
      <t>レイワ</t>
    </rPh>
    <phoneticPr fontId="2"/>
  </si>
  <si>
    <t>　公益財団法人福島イノベーション・コースト構想推進機構　理事長</t>
    <rPh sb="1" eb="3">
      <t>コウエキ</t>
    </rPh>
    <rPh sb="3" eb="5">
      <t>ザイダン</t>
    </rPh>
    <rPh sb="5" eb="7">
      <t>ホウジン</t>
    </rPh>
    <rPh sb="7" eb="9">
      <t>フクシマ</t>
    </rPh>
    <rPh sb="21" eb="23">
      <t>コウソウ</t>
    </rPh>
    <rPh sb="23" eb="25">
      <t>スイシン</t>
    </rPh>
    <rPh sb="25" eb="27">
      <t>キコウ</t>
    </rPh>
    <rPh sb="28" eb="31">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</si>
</sst>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超&quot;&quot;過&quot;#&quot;時&quot;&quot;間&quot;"/>
    <numFmt numFmtId="177" formatCode="#&quot;時&quot;&quot;間&quot;"/>
    <numFmt numFmtId="178" formatCode="#,##0&quot;円&quot;;[Red]\-#,##0&quot;円&quot;"/>
    <numFmt numFmtId="179" formatCode="&quot;夜&quot;&quot;間&quot;#&quot;時&quot;&quot;間&quot;"/>
    <numFmt numFmtId="180" formatCode="&quot;午&quot;&quot;後&quot;#&quot;時&quot;&quot;間&quot;"/>
    <numFmt numFmtId="181" formatCode="&quot;午&quot;&quot;前&quot;#&quot;時&quot;&quot;間&quot;"/>
    <numFmt numFmtId="182" formatCode="m&quot;月&quot;d&quot;日&quot;;@"/>
  </numFmts>
  <fonts count="33">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u/>
      <sz val="11"/>
      <name val="ＭＳ Ｐ明朝"/>
      <family val="1"/>
      <charset val="128"/>
    </font>
    <font>
      <sz val="11"/>
      <color rgb="FFFF0000"/>
      <name val="ＭＳ Ｐ明朝"/>
      <family val="1"/>
      <charset val="128"/>
    </font>
    <font>
      <sz val="10"/>
      <color rgb="FFFF0000"/>
      <name val="ＭＳ Ｐ明朝"/>
      <family val="1"/>
      <charset val="128"/>
    </font>
    <font>
      <sz val="11"/>
      <color rgb="FFFF0000"/>
      <name val="ＭＳ Ｐゴシック"/>
      <family val="3"/>
      <charset val="128"/>
    </font>
    <font>
      <u/>
      <sz val="11"/>
      <color theme="10"/>
      <name val="ＭＳ Ｐゴシック"/>
      <family val="3"/>
      <charset val="128"/>
    </font>
    <font>
      <b/>
      <sz val="11"/>
      <color indexed="81"/>
      <name val="MS P ゴシック"/>
      <family val="3"/>
      <charset val="128"/>
    </font>
    <font>
      <sz val="9"/>
      <color indexed="81"/>
      <name val="MS P ゴシック"/>
      <family val="3"/>
      <charset val="128"/>
    </font>
    <font>
      <sz val="11"/>
      <color theme="1"/>
      <name val="ＭＳ Ｐ明朝"/>
      <family val="1"/>
      <charset val="128"/>
    </font>
    <font>
      <sz val="10"/>
      <name val="ＭＳ Ｐ明朝"/>
      <family val="1"/>
      <charset val="128"/>
    </font>
    <font>
      <strike/>
      <sz val="11"/>
      <color theme="0" tint="-0.249977111117893"/>
      <name val="ＭＳ Ｐ明朝"/>
      <family val="1"/>
      <charset val="128"/>
    </font>
    <font>
      <sz val="12"/>
      <color rgb="FFFF0000"/>
      <name val="ＭＳ Ｐ明朝"/>
      <family val="1"/>
      <charset val="128"/>
    </font>
    <font>
      <sz val="11"/>
      <name val="ＭＳ Ｐゴシック"/>
      <family val="3"/>
      <charset val="128"/>
    </font>
    <font>
      <sz val="11"/>
      <color theme="1"/>
      <name val="游ゴシック"/>
      <family val="2"/>
      <scheme val="minor"/>
    </font>
    <font>
      <b/>
      <sz val="11"/>
      <name val="ＭＳ Ｐ明朝"/>
      <family val="1"/>
      <charset val="128"/>
    </font>
    <font>
      <sz val="6"/>
      <name val="游ゴシック"/>
      <family val="2"/>
      <charset val="128"/>
      <scheme val="minor"/>
    </font>
    <font>
      <sz val="9"/>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font>
    <font>
      <sz val="12"/>
      <color theme="1"/>
      <name val="Verdana"/>
      <family val="2"/>
    </font>
    <font>
      <sz val="12"/>
      <color rgb="FFFF0000"/>
      <name val="ＭＳ Ｐゴシック"/>
      <family val="3"/>
      <charset val="128"/>
    </font>
    <font>
      <b/>
      <sz val="14"/>
      <color theme="1"/>
      <name val="Verdana"/>
      <family val="2"/>
    </font>
    <font>
      <sz val="12"/>
      <color theme="1"/>
      <name val="ＭＳ Ｐゴシック"/>
      <family val="3"/>
      <charset val="128"/>
    </font>
    <font>
      <b/>
      <sz val="14"/>
      <color theme="1"/>
      <name val="ＭＳ Ｐゴシック"/>
      <family val="3"/>
      <charset val="128"/>
    </font>
    <font>
      <sz val="6"/>
      <name val="游ゴシック"/>
      <family val="3"/>
      <charset val="128"/>
      <scheme val="minor"/>
    </font>
    <font>
      <sz val="14"/>
      <color theme="1"/>
      <name val="Verdana"/>
      <family val="2"/>
    </font>
    <font>
      <sz val="12"/>
      <color theme="1"/>
      <name val="ＭＳ Ｐゴシック"/>
      <family val="2"/>
      <charset val="128"/>
    </font>
    <font>
      <b/>
      <sz val="26"/>
      <color theme="1"/>
      <name val="Verdana"/>
      <family val="2"/>
    </font>
    <font>
      <b/>
      <sz val="26"/>
      <color theme="1"/>
      <name val="ＭＳ Ｐゴシック"/>
      <family val="3"/>
      <charset val="128"/>
    </font>
  </fonts>
  <fills count="8">
    <fill>
      <patternFill patternType="none"/>
    </fill>
    <fill>
      <patternFill patternType="gray125"/>
    </fill>
    <fill>
      <patternFill patternType="solid">
        <fgColor rgb="FFE597CB"/>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8" fillId="0" borderId="0" applyNumberForma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226">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Alignment="1">
      <alignment vertical="center" wrapText="1"/>
    </xf>
    <xf numFmtId="0" fontId="13" fillId="0" borderId="0" xfId="0" applyFont="1">
      <alignment vertical="center"/>
    </xf>
    <xf numFmtId="0" fontId="14" fillId="0" borderId="0" xfId="0" applyFont="1">
      <alignment vertical="center"/>
    </xf>
    <xf numFmtId="0" fontId="8" fillId="0" borderId="0" xfId="1">
      <alignment vertical="center"/>
    </xf>
    <xf numFmtId="0" fontId="17" fillId="0" borderId="0" xfId="0" applyFont="1">
      <alignment vertical="center"/>
    </xf>
    <xf numFmtId="0" fontId="0" fillId="0" borderId="0" xfId="0" applyAlignment="1">
      <alignment horizontal="center" vertical="center"/>
    </xf>
    <xf numFmtId="38" fontId="0" fillId="0" borderId="0" xfId="5" applyFont="1" applyBorder="1" applyAlignment="1">
      <alignment horizontal="center" vertical="center"/>
    </xf>
    <xf numFmtId="0" fontId="0" fillId="0" borderId="0" xfId="0" applyAlignment="1">
      <alignment horizontal="center" vertical="center" wrapText="1"/>
    </xf>
    <xf numFmtId="38" fontId="0" fillId="0" borderId="1" xfId="5" applyFont="1" applyFill="1" applyBorder="1" applyAlignment="1">
      <alignment horizontal="center" vertical="center"/>
    </xf>
    <xf numFmtId="38" fontId="0" fillId="0" borderId="1" xfId="5" applyFont="1" applyFill="1" applyBorder="1" applyAlignment="1">
      <alignment horizontal="center" vertical="center" wrapText="1"/>
    </xf>
    <xf numFmtId="38" fontId="0" fillId="0" borderId="1" xfId="5" applyFont="1" applyBorder="1" applyAlignment="1">
      <alignment horizontal="center" vertical="center"/>
    </xf>
    <xf numFmtId="0" fontId="0" fillId="0" borderId="1" xfId="0" applyBorder="1" applyAlignment="1">
      <alignment horizontal="center" vertical="center"/>
    </xf>
    <xf numFmtId="38" fontId="0" fillId="0" borderId="1" xfId="5" applyFont="1" applyBorder="1" applyAlignment="1">
      <alignment horizontal="center" vertical="center" wrapText="1"/>
    </xf>
    <xf numFmtId="0" fontId="0" fillId="0" borderId="1" xfId="0" applyBorder="1" applyAlignment="1">
      <alignment horizontal="center" vertical="center" wrapText="1"/>
    </xf>
    <xf numFmtId="38" fontId="19" fillId="0" borderId="1" xfId="5" applyFont="1" applyBorder="1" applyAlignment="1">
      <alignment horizontal="center" vertical="center" wrapText="1"/>
    </xf>
    <xf numFmtId="0" fontId="22" fillId="0" borderId="1" xfId="1" applyFont="1" applyFill="1" applyBorder="1" applyAlignment="1">
      <alignment horizontal="center" vertical="center"/>
    </xf>
    <xf numFmtId="38" fontId="0" fillId="0" borderId="1" xfId="0" applyNumberFormat="1" applyBorder="1" applyAlignment="1">
      <alignment horizontal="center" vertical="center"/>
    </xf>
    <xf numFmtId="0" fontId="23" fillId="0" borderId="0" xfId="2" applyFont="1"/>
    <xf numFmtId="38" fontId="23" fillId="0" borderId="0" xfId="3" applyFont="1" applyAlignment="1"/>
    <xf numFmtId="176" fontId="23" fillId="0" borderId="0" xfId="3" applyNumberFormat="1" applyFont="1" applyAlignment="1"/>
    <xf numFmtId="177" fontId="23" fillId="0" borderId="0" xfId="3" applyNumberFormat="1" applyFont="1" applyAlignment="1"/>
    <xf numFmtId="177" fontId="23" fillId="0" borderId="0" xfId="2" applyNumberFormat="1" applyFont="1"/>
    <xf numFmtId="0" fontId="22" fillId="0" borderId="0" xfId="2" applyFont="1" applyAlignment="1">
      <alignment horizontal="right"/>
    </xf>
    <xf numFmtId="0" fontId="23" fillId="0" borderId="0" xfId="2" applyFont="1" applyAlignment="1">
      <alignment horizontal="center" vertical="center"/>
    </xf>
    <xf numFmtId="0" fontId="24" fillId="0" borderId="0" xfId="2" applyFont="1" applyAlignment="1">
      <alignment horizontal="left" vertical="center"/>
    </xf>
    <xf numFmtId="178" fontId="25" fillId="0" borderId="0" xfId="2" applyNumberFormat="1" applyFont="1" applyAlignment="1">
      <alignment horizontal="center"/>
    </xf>
    <xf numFmtId="176" fontId="25" fillId="0" borderId="0" xfId="3" applyNumberFormat="1" applyFont="1" applyBorder="1" applyAlignment="1">
      <alignment horizontal="center"/>
    </xf>
    <xf numFmtId="38" fontId="25" fillId="0" borderId="0" xfId="3" applyFont="1" applyBorder="1" applyAlignment="1">
      <alignment horizontal="center"/>
    </xf>
    <xf numFmtId="177" fontId="25" fillId="0" borderId="0" xfId="3" applyNumberFormat="1" applyFont="1" applyBorder="1" applyAlignment="1">
      <alignment horizontal="center"/>
    </xf>
    <xf numFmtId="177" fontId="23" fillId="0" borderId="0" xfId="2" applyNumberFormat="1" applyFont="1" applyAlignment="1">
      <alignment horizontal="center" vertical="center"/>
    </xf>
    <xf numFmtId="38" fontId="23" fillId="0" borderId="0" xfId="3" applyFont="1" applyBorder="1" applyAlignment="1">
      <alignment horizontal="center" vertical="center"/>
    </xf>
    <xf numFmtId="58" fontId="23" fillId="0" borderId="0" xfId="2" applyNumberFormat="1" applyFont="1" applyAlignment="1">
      <alignment horizontal="center" vertical="center" shrinkToFit="1"/>
    </xf>
    <xf numFmtId="0" fontId="26" fillId="0" borderId="0" xfId="2" applyFont="1" applyAlignment="1">
      <alignment horizontal="left" vertical="center"/>
    </xf>
    <xf numFmtId="177" fontId="25" fillId="0" borderId="13" xfId="3" applyNumberFormat="1" applyFont="1" applyBorder="1" applyAlignment="1">
      <alignment horizontal="center"/>
    </xf>
    <xf numFmtId="38" fontId="29" fillId="0" borderId="0" xfId="3" applyFont="1" applyBorder="1" applyAlignment="1">
      <alignment horizontal="center"/>
    </xf>
    <xf numFmtId="38" fontId="23" fillId="0" borderId="0" xfId="2" applyNumberFormat="1" applyFont="1" applyAlignment="1">
      <alignment horizontal="center" vertical="center"/>
    </xf>
    <xf numFmtId="176" fontId="23" fillId="0" borderId="0" xfId="3" applyNumberFormat="1" applyFont="1" applyBorder="1" applyAlignment="1">
      <alignment horizontal="center" vertical="center"/>
    </xf>
    <xf numFmtId="177" fontId="23" fillId="0" borderId="0" xfId="3" applyNumberFormat="1" applyFont="1" applyBorder="1" applyAlignment="1">
      <alignment horizontal="center" vertical="center"/>
    </xf>
    <xf numFmtId="38" fontId="23" fillId="0" borderId="1" xfId="2" applyNumberFormat="1" applyFont="1" applyBorder="1" applyAlignment="1">
      <alignment horizontal="center" vertical="center"/>
    </xf>
    <xf numFmtId="38" fontId="23" fillId="0" borderId="1" xfId="3" applyFont="1" applyFill="1" applyBorder="1" applyAlignment="1">
      <alignment horizontal="center" vertical="center"/>
    </xf>
    <xf numFmtId="176" fontId="26" fillId="0" borderId="1" xfId="3" applyNumberFormat="1" applyFont="1" applyFill="1" applyBorder="1" applyAlignment="1">
      <alignment horizontal="center" vertical="center"/>
    </xf>
    <xf numFmtId="179" fontId="26" fillId="0" borderId="1" xfId="2" applyNumberFormat="1" applyFont="1" applyBorder="1" applyAlignment="1">
      <alignment horizontal="center" vertical="center"/>
    </xf>
    <xf numFmtId="180" fontId="26" fillId="0" borderId="1" xfId="2" applyNumberFormat="1" applyFont="1" applyBorder="1" applyAlignment="1">
      <alignment horizontal="center" vertical="center"/>
    </xf>
    <xf numFmtId="181" fontId="26" fillId="0" borderId="14" xfId="2" applyNumberFormat="1" applyFont="1" applyBorder="1" applyAlignment="1">
      <alignment horizontal="center" vertical="center"/>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16" xfId="2" applyFont="1" applyBorder="1" applyAlignment="1">
      <alignment horizontal="center" vertical="center"/>
    </xf>
    <xf numFmtId="182" fontId="26" fillId="0" borderId="15" xfId="2" applyNumberFormat="1" applyFont="1" applyBorder="1" applyAlignment="1">
      <alignment horizontal="center" vertical="center"/>
    </xf>
    <xf numFmtId="0" fontId="15" fillId="0" borderId="1" xfId="4" applyBorder="1" applyAlignment="1">
      <alignment horizontal="center" vertical="center" wrapText="1"/>
    </xf>
    <xf numFmtId="0" fontId="24" fillId="0" borderId="0" xfId="2" applyFont="1" applyAlignment="1">
      <alignment horizontal="left" wrapText="1"/>
    </xf>
    <xf numFmtId="0" fontId="26" fillId="0" borderId="0" xfId="2" applyFont="1" applyAlignment="1">
      <alignment horizontal="left"/>
    </xf>
    <xf numFmtId="0" fontId="26" fillId="0" borderId="9" xfId="2" applyFont="1" applyBorder="1" applyAlignment="1">
      <alignment horizontal="center" vertical="center"/>
    </xf>
    <xf numFmtId="0" fontId="26" fillId="0" borderId="8" xfId="2" applyFont="1" applyBorder="1" applyAlignment="1">
      <alignment horizontal="center" vertical="center"/>
    </xf>
    <xf numFmtId="0" fontId="26" fillId="0" borderId="7" xfId="2" applyFont="1" applyBorder="1" applyAlignment="1">
      <alignment horizontal="center" vertical="center"/>
    </xf>
    <xf numFmtId="182" fontId="26" fillId="0" borderId="8" xfId="2" applyNumberFormat="1" applyFont="1" applyBorder="1" applyAlignment="1">
      <alignment horizontal="center" vertical="center"/>
    </xf>
    <xf numFmtId="0" fontId="24" fillId="0" borderId="0" xfId="2" applyFont="1" applyAlignment="1">
      <alignment wrapText="1"/>
    </xf>
    <xf numFmtId="182" fontId="26" fillId="0" borderId="16" xfId="2" applyNumberFormat="1" applyFont="1" applyBorder="1" applyAlignment="1">
      <alignment horizontal="center" vertical="center"/>
    </xf>
    <xf numFmtId="0" fontId="23" fillId="6" borderId="1" xfId="2" applyFont="1" applyFill="1" applyBorder="1" applyAlignment="1">
      <alignment horizontal="center" vertical="center"/>
    </xf>
    <xf numFmtId="38" fontId="23" fillId="6" borderId="1" xfId="3" applyFont="1" applyFill="1" applyBorder="1" applyAlignment="1">
      <alignment horizontal="center" vertical="center"/>
    </xf>
    <xf numFmtId="176" fontId="23" fillId="6" borderId="1" xfId="2" applyNumberFormat="1" applyFont="1" applyFill="1" applyBorder="1" applyAlignment="1">
      <alignment horizontal="center" vertical="center"/>
    </xf>
    <xf numFmtId="177" fontId="23" fillId="6" borderId="1" xfId="2" applyNumberFormat="1" applyFont="1" applyFill="1" applyBorder="1" applyAlignment="1">
      <alignment horizontal="center" vertical="center"/>
    </xf>
    <xf numFmtId="0" fontId="26" fillId="6" borderId="3" xfId="2" applyFont="1" applyFill="1" applyBorder="1" applyAlignment="1">
      <alignment horizontal="center" vertical="center"/>
    </xf>
    <xf numFmtId="0" fontId="23" fillId="0" borderId="0" xfId="2" applyFont="1" applyAlignment="1">
      <alignment vertical="center"/>
    </xf>
    <xf numFmtId="0" fontId="30" fillId="0" borderId="0" xfId="2" applyFont="1"/>
    <xf numFmtId="0" fontId="29" fillId="0" borderId="0" xfId="2" applyFont="1" applyAlignment="1">
      <alignment horizontal="center" vertical="center"/>
    </xf>
    <xf numFmtId="0" fontId="26" fillId="0" borderId="0" xfId="2" applyFont="1"/>
    <xf numFmtId="0" fontId="30" fillId="0" borderId="0" xfId="2" applyFont="1" applyAlignment="1">
      <alignment vertical="center"/>
    </xf>
    <xf numFmtId="0" fontId="29" fillId="0" borderId="0" xfId="2" applyFont="1" applyAlignment="1">
      <alignment vertical="center"/>
    </xf>
    <xf numFmtId="0" fontId="3" fillId="7" borderId="2" xfId="0" applyFont="1" applyFill="1" applyBorder="1">
      <alignment vertical="center"/>
    </xf>
    <xf numFmtId="0" fontId="3" fillId="7" borderId="4" xfId="0" applyFont="1" applyFill="1" applyBorder="1">
      <alignment vertical="center"/>
    </xf>
    <xf numFmtId="0" fontId="3" fillId="7" borderId="8" xfId="0" applyFont="1" applyFill="1" applyBorder="1">
      <alignment vertical="center"/>
    </xf>
    <xf numFmtId="0" fontId="3" fillId="7" borderId="9" xfId="0" applyFont="1" applyFill="1" applyBorder="1">
      <alignment vertical="center"/>
    </xf>
    <xf numFmtId="0" fontId="3" fillId="7" borderId="6" xfId="0" applyFont="1" applyFill="1" applyBorder="1">
      <alignment vertical="center"/>
    </xf>
    <xf numFmtId="0" fontId="3" fillId="0" borderId="0" xfId="0" applyFont="1" applyAlignment="1">
      <alignment horizontal="left" vertical="center"/>
    </xf>
    <xf numFmtId="0" fontId="11" fillId="0" borderId="0" xfId="0" applyFont="1" applyAlignment="1">
      <alignment horizontal="center"/>
    </xf>
    <xf numFmtId="0" fontId="3" fillId="7" borderId="2" xfId="0" applyFont="1" applyFill="1" applyBorder="1" applyAlignment="1">
      <alignment horizontal="right" vertical="center"/>
    </xf>
    <xf numFmtId="0" fontId="3" fillId="7" borderId="8" xfId="0" applyFont="1" applyFill="1" applyBorder="1" applyAlignment="1">
      <alignment horizontal="right" vertical="center"/>
    </xf>
    <xf numFmtId="0" fontId="3" fillId="7" borderId="3"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0" xfId="0" applyFont="1" applyFill="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3" xfId="0" applyFont="1" applyFill="1" applyBorder="1" applyAlignment="1">
      <alignment horizontal="right" vertical="center"/>
    </xf>
    <xf numFmtId="0" fontId="3" fillId="7" borderId="7" xfId="0" applyFont="1" applyFill="1" applyBorder="1" applyAlignment="1">
      <alignment horizontal="right" vertical="center"/>
    </xf>
    <xf numFmtId="0" fontId="3" fillId="7" borderId="5" xfId="0" applyFont="1" applyFill="1" applyBorder="1" applyAlignment="1">
      <alignment horizontal="right" vertical="center"/>
    </xf>
    <xf numFmtId="0" fontId="3" fillId="7" borderId="0" xfId="0" applyFont="1" applyFill="1" applyAlignment="1">
      <alignment horizontal="righ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3" fillId="7" borderId="1"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1" xfId="0" applyFont="1" applyFill="1" applyBorder="1" applyAlignment="1">
      <alignment horizontal="distributed" vertical="center" textRotation="255" justifyLastLine="1"/>
    </xf>
    <xf numFmtId="0" fontId="3" fillId="7" borderId="1" xfId="0" applyFont="1" applyFill="1" applyBorder="1" applyAlignment="1">
      <alignment horizontal="distributed" vertical="center" justifyLastLine="1"/>
    </xf>
    <xf numFmtId="49" fontId="3" fillId="7" borderId="3" xfId="0" applyNumberFormat="1" applyFont="1" applyFill="1" applyBorder="1" applyAlignment="1">
      <alignment horizontal="center" vertical="center"/>
    </xf>
    <xf numFmtId="49" fontId="3" fillId="7" borderId="2" xfId="0" applyNumberFormat="1" applyFont="1" applyFill="1" applyBorder="1" applyAlignment="1">
      <alignment horizontal="center" vertical="center"/>
    </xf>
    <xf numFmtId="49" fontId="3" fillId="7" borderId="4" xfId="0" applyNumberFormat="1" applyFont="1" applyFill="1" applyBorder="1" applyAlignment="1">
      <alignment horizontal="center" vertical="center"/>
    </xf>
    <xf numFmtId="49" fontId="3" fillId="7" borderId="7" xfId="0" applyNumberFormat="1" applyFont="1" applyFill="1" applyBorder="1" applyAlignment="1">
      <alignment horizontal="center" vertical="center"/>
    </xf>
    <xf numFmtId="49" fontId="3" fillId="7" borderId="8"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0" fontId="3" fillId="0" borderId="0" xfId="0" applyFont="1" applyAlignment="1">
      <alignment horizontal="left" vertical="center" wrapText="1"/>
    </xf>
    <xf numFmtId="0" fontId="3" fillId="7" borderId="10" xfId="0" applyFont="1" applyFill="1" applyBorder="1" applyAlignment="1">
      <alignment horizontal="distributed" vertical="center" justifyLastLine="1"/>
    </xf>
    <xf numFmtId="0" fontId="3" fillId="7" borderId="3" xfId="0" applyFont="1" applyFill="1" applyBorder="1" applyAlignment="1">
      <alignment horizontal="distributed" vertical="center"/>
    </xf>
    <xf numFmtId="0" fontId="0" fillId="7" borderId="2" xfId="0" applyFill="1" applyBorder="1" applyAlignment="1">
      <alignment horizontal="distributed" vertical="center"/>
    </xf>
    <xf numFmtId="0" fontId="0" fillId="7" borderId="4" xfId="0" applyFill="1" applyBorder="1" applyAlignment="1">
      <alignment horizontal="distributed" vertical="center"/>
    </xf>
    <xf numFmtId="0" fontId="0" fillId="7" borderId="7" xfId="0" applyFill="1" applyBorder="1" applyAlignment="1">
      <alignment horizontal="distributed" vertical="center"/>
    </xf>
    <xf numFmtId="0" fontId="0" fillId="7" borderId="8" xfId="0" applyFill="1" applyBorder="1" applyAlignment="1">
      <alignment horizontal="distributed" vertical="center"/>
    </xf>
    <xf numFmtId="0" fontId="0" fillId="7" borderId="9" xfId="0" applyFill="1" applyBorder="1" applyAlignment="1">
      <alignment horizontal="distributed" vertical="center"/>
    </xf>
    <xf numFmtId="0" fontId="3" fillId="7" borderId="3" xfId="0" applyFont="1" applyFill="1" applyBorder="1" applyAlignment="1">
      <alignment horizontal="distributed" vertical="center" justifyLastLine="1"/>
    </xf>
    <xf numFmtId="0" fontId="3" fillId="7" borderId="2" xfId="0" applyFont="1" applyFill="1" applyBorder="1" applyAlignment="1">
      <alignment horizontal="distributed" vertical="center" justifyLastLine="1"/>
    </xf>
    <xf numFmtId="0" fontId="0" fillId="7" borderId="2" xfId="0" applyFill="1" applyBorder="1" applyAlignment="1">
      <alignment horizontal="distributed" vertical="center" justifyLastLine="1"/>
    </xf>
    <xf numFmtId="0" fontId="0" fillId="7" borderId="4" xfId="0" applyFill="1" applyBorder="1" applyAlignment="1">
      <alignment horizontal="distributed" vertical="center" justifyLastLine="1"/>
    </xf>
    <xf numFmtId="0" fontId="3" fillId="7" borderId="7" xfId="0" applyFont="1" applyFill="1" applyBorder="1" applyAlignment="1">
      <alignment horizontal="distributed" vertical="center" justifyLastLine="1"/>
    </xf>
    <xf numFmtId="0" fontId="3" fillId="7" borderId="8" xfId="0" applyFont="1" applyFill="1" applyBorder="1" applyAlignment="1">
      <alignment horizontal="distributed" vertical="center" justifyLastLine="1"/>
    </xf>
    <xf numFmtId="0" fontId="0" fillId="7" borderId="8" xfId="0" applyFill="1" applyBorder="1" applyAlignment="1">
      <alignment horizontal="distributed" vertical="center" justifyLastLine="1"/>
    </xf>
    <xf numFmtId="0" fontId="0" fillId="7" borderId="9" xfId="0" applyFill="1" applyBorder="1" applyAlignment="1">
      <alignment horizontal="distributed" vertical="center" justifyLastLine="1"/>
    </xf>
    <xf numFmtId="0" fontId="3" fillId="0" borderId="0" xfId="0" applyFont="1" applyAlignment="1">
      <alignment horizontal="left" vertical="center" shrinkToFit="1"/>
    </xf>
    <xf numFmtId="49" fontId="3" fillId="0" borderId="0" xfId="0" applyNumberFormat="1" applyFont="1" applyAlignment="1">
      <alignment horizontal="left" vertical="center" shrinkToFit="1"/>
    </xf>
    <xf numFmtId="0" fontId="3" fillId="7" borderId="3" xfId="0" applyFont="1" applyFill="1" applyBorder="1" applyAlignment="1">
      <alignment horizontal="distributed" vertical="center" wrapText="1" justifyLastLine="1"/>
    </xf>
    <xf numFmtId="0" fontId="3" fillId="7" borderId="2" xfId="0" applyFont="1" applyFill="1" applyBorder="1" applyAlignment="1">
      <alignment horizontal="distributed" vertical="center" wrapText="1" justifyLastLine="1"/>
    </xf>
    <xf numFmtId="0" fontId="3" fillId="7" borderId="4" xfId="0" applyFont="1" applyFill="1" applyBorder="1" applyAlignment="1">
      <alignment horizontal="distributed" vertical="center" wrapText="1" justifyLastLine="1"/>
    </xf>
    <xf numFmtId="0" fontId="3" fillId="7" borderId="5" xfId="0" applyFont="1" applyFill="1" applyBorder="1" applyAlignment="1">
      <alignment horizontal="distributed" vertical="center" wrapText="1" justifyLastLine="1"/>
    </xf>
    <xf numFmtId="0" fontId="3" fillId="7" borderId="0" xfId="0" applyFont="1" applyFill="1" applyAlignment="1">
      <alignment horizontal="distributed" vertical="center" wrapText="1" justifyLastLine="1"/>
    </xf>
    <xf numFmtId="0" fontId="3" fillId="7" borderId="6" xfId="0" applyFont="1" applyFill="1" applyBorder="1" applyAlignment="1">
      <alignment horizontal="distributed" vertical="center" wrapText="1" justifyLastLine="1"/>
    </xf>
    <xf numFmtId="0" fontId="3" fillId="7"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6" xfId="0" applyFont="1" applyFill="1" applyBorder="1" applyAlignment="1">
      <alignment horizontal="center" vertical="center" wrapText="1"/>
    </xf>
    <xf numFmtId="0" fontId="3" fillId="7" borderId="0" xfId="0" applyFont="1" applyFill="1" applyAlignment="1">
      <alignment horizontal="left" vertical="center"/>
    </xf>
    <xf numFmtId="0" fontId="3" fillId="7" borderId="6" xfId="0" applyFont="1" applyFill="1" applyBorder="1" applyAlignment="1">
      <alignment horizontal="left" vertical="center"/>
    </xf>
    <xf numFmtId="0" fontId="3" fillId="7" borderId="8" xfId="0" applyFont="1" applyFill="1" applyBorder="1" applyAlignment="1">
      <alignment horizontal="left" vertical="center"/>
    </xf>
    <xf numFmtId="0" fontId="3" fillId="7" borderId="9" xfId="0" applyFont="1" applyFill="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horizontal="distributed" vertical="center" justifyLastLine="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distributed" vertical="center" textRotation="255" justifyLastLine="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distributed" vertical="center" justifyLastLine="1"/>
    </xf>
    <xf numFmtId="0" fontId="3" fillId="0" borderId="0" xfId="0" applyFont="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distributed" vertical="center" wrapText="1" justifyLastLine="1"/>
    </xf>
    <xf numFmtId="0" fontId="3" fillId="0" borderId="2"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0" xfId="0" applyFont="1" applyAlignment="1">
      <alignment horizontal="distributed" vertical="center" wrapText="1" justifyLastLine="1"/>
    </xf>
    <xf numFmtId="0" fontId="3" fillId="0" borderId="6" xfId="0" applyFont="1" applyBorder="1" applyAlignment="1">
      <alignment horizontal="distributed" vertical="center" wrapText="1" justifyLastLine="1"/>
    </xf>
    <xf numFmtId="0" fontId="5" fillId="0" borderId="3" xfId="0" applyFont="1" applyBorder="1" applyAlignment="1">
      <alignment horizontal="distributed" vertical="center" wrapText="1" justifyLastLine="1"/>
    </xf>
    <xf numFmtId="0" fontId="5" fillId="0" borderId="2" xfId="0" applyFont="1" applyBorder="1" applyAlignment="1">
      <alignment horizontal="distributed" vertical="center" wrapText="1" justifyLastLine="1"/>
    </xf>
    <xf numFmtId="0" fontId="5" fillId="0" borderId="4" xfId="0" applyFont="1" applyBorder="1" applyAlignment="1">
      <alignment horizontal="distributed" vertical="center" wrapText="1" justifyLastLine="1"/>
    </xf>
    <xf numFmtId="0" fontId="5" fillId="0" borderId="5" xfId="0" applyFont="1" applyBorder="1" applyAlignment="1">
      <alignment horizontal="distributed" vertical="center" wrapText="1" justifyLastLine="1"/>
    </xf>
    <xf numFmtId="0" fontId="5" fillId="0" borderId="0" xfId="0" applyFont="1" applyAlignment="1">
      <alignment horizontal="distributed" vertical="center" wrapText="1" justifyLastLine="1"/>
    </xf>
    <xf numFmtId="0" fontId="5" fillId="0" borderId="6" xfId="0" applyFont="1" applyBorder="1" applyAlignment="1">
      <alignment horizontal="distributed" vertical="center" wrapText="1" justifyLastLine="1"/>
    </xf>
    <xf numFmtId="0" fontId="3" fillId="0" borderId="3" xfId="0" applyFont="1" applyBorder="1" applyAlignment="1">
      <alignment horizontal="distributed" vertical="center"/>
    </xf>
    <xf numFmtId="0" fontId="0" fillId="0" borderId="2"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3" fillId="0" borderId="3"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4" xfId="0"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0" xfId="0" applyFont="1" applyAlignment="1">
      <alignment horizontal="distributed" vertical="center" justifyLastLine="1"/>
    </xf>
    <xf numFmtId="0" fontId="0" fillId="0" borderId="0" xfId="0" applyAlignment="1">
      <alignment horizontal="distributed" vertical="center" justifyLastLine="1"/>
    </xf>
    <xf numFmtId="0" fontId="0" fillId="0" borderId="6" xfId="0" applyBorder="1" applyAlignment="1">
      <alignment horizontal="distributed" vertical="center" justifyLastLine="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0" fillId="5" borderId="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1" xfId="0" applyFill="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32" fillId="0" borderId="0" xfId="2" applyFont="1" applyAlignment="1">
      <alignment horizontal="center" vertical="center"/>
    </xf>
    <xf numFmtId="0" fontId="31" fillId="0" borderId="0" xfId="2" applyFont="1" applyAlignment="1">
      <alignment horizontal="center" vertical="center"/>
    </xf>
    <xf numFmtId="0" fontId="26" fillId="6" borderId="16" xfId="2" applyFont="1" applyFill="1" applyBorder="1" applyAlignment="1">
      <alignment horizontal="center" vertical="center"/>
    </xf>
    <xf numFmtId="0" fontId="23" fillId="6" borderId="15" xfId="2" applyFont="1" applyFill="1" applyBorder="1" applyAlignment="1">
      <alignment horizontal="center" vertical="center"/>
    </xf>
    <xf numFmtId="0" fontId="23" fillId="6" borderId="14" xfId="2" applyFont="1" applyFill="1" applyBorder="1" applyAlignment="1">
      <alignment horizontal="center" vertical="center"/>
    </xf>
    <xf numFmtId="178" fontId="25" fillId="0" borderId="13" xfId="2" applyNumberFormat="1" applyFont="1" applyBorder="1" applyAlignment="1">
      <alignment horizontal="center"/>
    </xf>
    <xf numFmtId="0" fontId="3" fillId="7" borderId="0" xfId="0" applyFont="1" applyFill="1" applyBorder="1" applyAlignment="1">
      <alignment horizontal="right" vertical="center"/>
    </xf>
    <xf numFmtId="0" fontId="3" fillId="7" borderId="0" xfId="0" applyFont="1" applyFill="1" applyBorder="1">
      <alignment vertical="center"/>
    </xf>
    <xf numFmtId="0" fontId="3" fillId="7" borderId="0" xfId="0" applyFont="1" applyFill="1" applyBorder="1" applyAlignment="1">
      <alignment horizontal="center" vertical="center"/>
    </xf>
  </cellXfs>
  <cellStyles count="6">
    <cellStyle name="ハイパーリンク" xfId="1" builtinId="8"/>
    <cellStyle name="桁区切り" xfId="5" builtinId="6"/>
    <cellStyle name="桁区切り 2" xfId="3" xr:uid="{00000000-0005-0000-0000-000002000000}"/>
    <cellStyle name="標準" xfId="0" builtinId="0"/>
    <cellStyle name="標準 2 2" xfId="2" xr:uid="{00000000-0005-0000-0000-000004000000}"/>
    <cellStyle name="標準 3 2" xfId="4" xr:uid="{00000000-0005-0000-0000-00000500000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CC"/>
      <color rgb="FFFFCCFF"/>
      <color rgb="FFFFCC99"/>
      <color rgb="FFFF66CC"/>
      <color rgb="FFFF9999"/>
      <color rgb="FFFF9933"/>
      <color rgb="FFE5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85723</xdr:colOff>
      <xdr:row>7</xdr:row>
      <xdr:rowOff>123824</xdr:rowOff>
    </xdr:from>
    <xdr:to>
      <xdr:col>47</xdr:col>
      <xdr:colOff>38098</xdr:colOff>
      <xdr:row>15</xdr:row>
      <xdr:rowOff>133349</xdr:rowOff>
    </xdr:to>
    <xdr:sp macro="" textlink="">
      <xdr:nvSpPr>
        <xdr:cNvPr id="2" name="矢印: 五方向 1">
          <a:extLst>
            <a:ext uri="{FF2B5EF4-FFF2-40B4-BE49-F238E27FC236}">
              <a16:creationId xmlns:a16="http://schemas.microsoft.com/office/drawing/2014/main" id="{3BF84D7A-4E04-1E6F-D952-454D7CB46B86}"/>
            </a:ext>
          </a:extLst>
        </xdr:cNvPr>
        <xdr:cNvSpPr/>
      </xdr:nvSpPr>
      <xdr:spPr>
        <a:xfrm flipH="1">
          <a:off x="6553198" y="1495424"/>
          <a:ext cx="8867775" cy="1381125"/>
        </a:xfrm>
        <a:prstGeom prst="homePlat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「住所又は所在地」、「氏名又は名称及び代表者の氏名」の文字は削除していただいても問題ありません。</a:t>
          </a:r>
          <a:endParaRPr kumimoji="1" lang="en-US" altLang="ja-JP" sz="1100">
            <a:solidFill>
              <a:sysClr val="windowText" lastClr="000000"/>
            </a:solidFill>
          </a:endParaRPr>
        </a:p>
        <a:p>
          <a:pPr algn="l"/>
          <a:r>
            <a:rPr kumimoji="1" lang="ja-JP" altLang="en-US" sz="1100">
              <a:solidFill>
                <a:sysClr val="windowText" lastClr="000000"/>
              </a:solidFill>
            </a:rPr>
            <a:t>　　こちらの</a:t>
          </a:r>
          <a:r>
            <a:rPr kumimoji="1" lang="ja-JP" altLang="en-US" sz="1100" b="1">
              <a:solidFill>
                <a:sysClr val="windowText" lastClr="000000"/>
              </a:solidFill>
            </a:rPr>
            <a:t>代表者名</a:t>
          </a:r>
          <a:r>
            <a:rPr kumimoji="1" lang="ja-JP" altLang="en-US" sz="1100">
              <a:solidFill>
                <a:sysClr val="windowText" lastClr="000000"/>
              </a:solidFill>
            </a:rPr>
            <a:t>で納入通知書</a:t>
          </a:r>
          <a:r>
            <a:rPr kumimoji="1" lang="en-US" altLang="ja-JP" sz="1100">
              <a:solidFill>
                <a:sysClr val="windowText" lastClr="000000"/>
              </a:solidFill>
            </a:rPr>
            <a:t>(</a:t>
          </a:r>
          <a:r>
            <a:rPr kumimoji="1" lang="ja-JP" altLang="en-US" sz="1100">
              <a:solidFill>
                <a:sysClr val="windowText" lastClr="000000"/>
              </a:solidFill>
            </a:rPr>
            <a:t>請求書</a:t>
          </a:r>
          <a:r>
            <a:rPr kumimoji="1" lang="en-US" altLang="ja-JP" sz="1100">
              <a:solidFill>
                <a:sysClr val="windowText" lastClr="000000"/>
              </a:solidFill>
            </a:rPr>
            <a:t>)</a:t>
          </a:r>
          <a:r>
            <a:rPr kumimoji="1" lang="ja-JP" altLang="en-US" sz="1100">
              <a:solidFill>
                <a:sysClr val="windowText" lastClr="000000"/>
              </a:solidFill>
            </a:rPr>
            <a:t>と</a:t>
          </a:r>
          <a:r>
            <a:rPr kumimoji="1" lang="ja-JP" altLang="en-US" sz="1100" b="1">
              <a:solidFill>
                <a:sysClr val="windowText" lastClr="000000"/>
              </a:solidFill>
            </a:rPr>
            <a:t>領収書を発行します</a:t>
          </a:r>
          <a:r>
            <a:rPr kumimoji="1" lang="ja-JP" altLang="en-US" sz="1100">
              <a:solidFill>
                <a:sysClr val="windowText" lastClr="000000"/>
              </a:solidFill>
            </a:rPr>
            <a:t>ので書類の宛先に団体名が必要な場合必ず入れてください。</a:t>
          </a:r>
          <a:endParaRPr kumimoji="1" lang="en-US" altLang="ja-JP" sz="1100">
            <a:solidFill>
              <a:sysClr val="windowText" lastClr="000000"/>
            </a:solidFill>
          </a:endParaRPr>
        </a:p>
        <a:p>
          <a:pPr algn="l"/>
          <a:r>
            <a:rPr kumimoji="1" lang="ja-JP" altLang="en-US" sz="1100">
              <a:solidFill>
                <a:sysClr val="windowText" lastClr="000000"/>
              </a:solidFill>
            </a:rPr>
            <a:t>　　なお、代表者名は必須のため</a:t>
          </a:r>
          <a:r>
            <a:rPr kumimoji="1" lang="ja-JP" altLang="en-US" sz="1100" b="1">
              <a:solidFill>
                <a:sysClr val="windowText" lastClr="000000"/>
              </a:solidFill>
            </a:rPr>
            <a:t>会社名のみでの領収書の発行はいたしかねます。</a:t>
          </a:r>
          <a:endParaRPr kumimoji="1" lang="en-US" altLang="ja-JP" sz="1100" b="1">
            <a:solidFill>
              <a:sysClr val="windowText" lastClr="000000"/>
            </a:solidFill>
          </a:endParaRPr>
        </a:p>
        <a:p>
          <a:pPr algn="l"/>
          <a:r>
            <a:rPr kumimoji="1" lang="ja-JP" altLang="en-US" sz="1100" b="1">
              <a:solidFill>
                <a:sysClr val="windowText" lastClr="000000"/>
              </a:solidFill>
            </a:rPr>
            <a:t>　　押印不要</a:t>
          </a:r>
        </a:p>
      </xdr:txBody>
    </xdr:sp>
    <xdr:clientData fPrintsWithSheet="0"/>
  </xdr:twoCellAnchor>
  <xdr:twoCellAnchor>
    <xdr:from>
      <xdr:col>34</xdr:col>
      <xdr:colOff>628648</xdr:colOff>
      <xdr:row>0</xdr:row>
      <xdr:rowOff>47625</xdr:rowOff>
    </xdr:from>
    <xdr:to>
      <xdr:col>41</xdr:col>
      <xdr:colOff>590550</xdr:colOff>
      <xdr:row>6</xdr:row>
      <xdr:rowOff>152400</xdr:rowOff>
    </xdr:to>
    <xdr:sp macro="" textlink="">
      <xdr:nvSpPr>
        <xdr:cNvPr id="4" name="四角形: 角を丸くする 3">
          <a:extLst>
            <a:ext uri="{FF2B5EF4-FFF2-40B4-BE49-F238E27FC236}">
              <a16:creationId xmlns:a16="http://schemas.microsoft.com/office/drawing/2014/main" id="{9301CCD4-CF5B-DD17-8E12-7C80B825D921}"/>
            </a:ext>
          </a:extLst>
        </xdr:cNvPr>
        <xdr:cNvSpPr/>
      </xdr:nvSpPr>
      <xdr:spPr>
        <a:xfrm>
          <a:off x="7096123" y="219075"/>
          <a:ext cx="4762502" cy="1133475"/>
        </a:xfrm>
        <a:prstGeom prst="roundRect">
          <a:avLst/>
        </a:prstGeom>
        <a:ln w="38100">
          <a:solidFill>
            <a:schemeClr val="accent2">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黄色いセル等に必要事項を記載してください。</a:t>
          </a:r>
          <a:endParaRPr kumimoji="1" lang="en-US" altLang="ja-JP" sz="1100"/>
        </a:p>
        <a:p>
          <a:pPr algn="l"/>
          <a:r>
            <a:rPr kumimoji="1" lang="ja-JP" altLang="en-US" sz="1100"/>
            <a:t>期限までに予約窓口</a:t>
          </a:r>
          <a:r>
            <a:rPr kumimoji="1" lang="en-US" altLang="ja-JP" sz="1100"/>
            <a:t>(robot.yoyaku@fipo.or.jp)</a:t>
          </a:r>
          <a:r>
            <a:rPr kumimoji="1" lang="ja-JP" altLang="en-US" sz="1100"/>
            <a:t>までご提出お願いします。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83820</xdr:colOff>
      <xdr:row>4</xdr:row>
      <xdr:rowOff>22860</xdr:rowOff>
    </xdr:from>
    <xdr:to>
      <xdr:col>18</xdr:col>
      <xdr:colOff>68580</xdr:colOff>
      <xdr:row>6</xdr:row>
      <xdr:rowOff>114300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51460" y="693420"/>
          <a:ext cx="2834640" cy="426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a:t>
          </a:r>
          <a:r>
            <a:rPr kumimoji="1" lang="ja-JP" altLang="en-US" sz="1100">
              <a:solidFill>
                <a:srgbClr val="FF0000"/>
              </a:solidFill>
            </a:rPr>
            <a:t>赤字部分をご記載ください。</a:t>
          </a:r>
        </a:p>
      </xdr:txBody>
    </xdr:sp>
    <xdr:clientData/>
  </xdr:twoCellAnchor>
  <xdr:twoCellAnchor>
    <xdr:from>
      <xdr:col>17</xdr:col>
      <xdr:colOff>165735</xdr:colOff>
      <xdr:row>8</xdr:row>
      <xdr:rowOff>28574</xdr:rowOff>
    </xdr:from>
    <xdr:to>
      <xdr:col>31</xdr:col>
      <xdr:colOff>74295</xdr:colOff>
      <xdr:row>13</xdr:row>
      <xdr:rowOff>19050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404235" y="1400174"/>
          <a:ext cx="2575560" cy="847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福島県南相馬市原町区萱浜字新赤沼</a:t>
          </a:r>
          <a:r>
            <a:rPr kumimoji="1" lang="en-US" altLang="ja-JP" sz="900">
              <a:solidFill>
                <a:srgbClr val="FF0000"/>
              </a:solidFill>
            </a:rPr>
            <a:t>83</a:t>
          </a:r>
          <a:r>
            <a:rPr kumimoji="1" lang="ja-JP" altLang="en-US" sz="900">
              <a:solidFill>
                <a:srgbClr val="FF0000"/>
              </a:solidFill>
            </a:rPr>
            <a:t>番</a:t>
          </a:r>
          <a:endParaRPr kumimoji="1" lang="en-US" altLang="ja-JP" sz="900">
            <a:solidFill>
              <a:srgbClr val="FF0000"/>
            </a:solidFill>
          </a:endParaRPr>
        </a:p>
        <a:p>
          <a:pPr algn="l"/>
          <a:r>
            <a:rPr kumimoji="1" lang="ja-JP" altLang="en-US" sz="900">
              <a:solidFill>
                <a:srgbClr val="FF0000"/>
              </a:solidFill>
            </a:rPr>
            <a:t>ロボテス株式会社</a:t>
          </a:r>
          <a:endParaRPr kumimoji="1" lang="en-US" altLang="ja-JP" sz="900">
            <a:solidFill>
              <a:srgbClr val="FF0000"/>
            </a:solidFill>
          </a:endParaRPr>
        </a:p>
        <a:p>
          <a:pPr algn="l"/>
          <a:r>
            <a:rPr kumimoji="1" lang="ja-JP" altLang="en-US" sz="900">
              <a:solidFill>
                <a:srgbClr val="FF0000"/>
              </a:solidFill>
            </a:rPr>
            <a:t>福島　ロボ太朗</a:t>
          </a:r>
        </a:p>
      </xdr:txBody>
    </xdr:sp>
    <xdr:clientData/>
  </xdr:twoCellAnchor>
  <xdr:twoCellAnchor>
    <xdr:from>
      <xdr:col>29</xdr:col>
      <xdr:colOff>104775</xdr:colOff>
      <xdr:row>6</xdr:row>
      <xdr:rowOff>85725</xdr:rowOff>
    </xdr:from>
    <xdr:to>
      <xdr:col>46</xdr:col>
      <xdr:colOff>209550</xdr:colOff>
      <xdr:row>14</xdr:row>
      <xdr:rowOff>95250</xdr:rowOff>
    </xdr:to>
    <xdr:sp macro="" textlink="">
      <xdr:nvSpPr>
        <xdr:cNvPr id="2" name="矢印: 五方向 1">
          <a:extLst>
            <a:ext uri="{FF2B5EF4-FFF2-40B4-BE49-F238E27FC236}">
              <a16:creationId xmlns:a16="http://schemas.microsoft.com/office/drawing/2014/main" id="{80F21137-855A-4422-8AA1-613048A50530}"/>
            </a:ext>
          </a:extLst>
        </xdr:cNvPr>
        <xdr:cNvSpPr/>
      </xdr:nvSpPr>
      <xdr:spPr>
        <a:xfrm flipH="1">
          <a:off x="5629275" y="1114425"/>
          <a:ext cx="8867775" cy="1381125"/>
        </a:xfrm>
        <a:prstGeom prst="homePlat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「住所又は所在地」、「氏名又は名称及び代表者の氏名」の文字は削除していただいても問題ありません。</a:t>
          </a:r>
          <a:endParaRPr kumimoji="1" lang="en-US" altLang="ja-JP" sz="1100">
            <a:solidFill>
              <a:sysClr val="windowText" lastClr="000000"/>
            </a:solidFill>
          </a:endParaRPr>
        </a:p>
        <a:p>
          <a:pPr algn="l"/>
          <a:r>
            <a:rPr kumimoji="1" lang="ja-JP" altLang="en-US" sz="1100">
              <a:solidFill>
                <a:sysClr val="windowText" lastClr="000000"/>
              </a:solidFill>
            </a:rPr>
            <a:t>　　こちらの</a:t>
          </a:r>
          <a:r>
            <a:rPr kumimoji="1" lang="ja-JP" altLang="en-US" sz="1100" b="1">
              <a:solidFill>
                <a:sysClr val="windowText" lastClr="000000"/>
              </a:solidFill>
            </a:rPr>
            <a:t>代表者名</a:t>
          </a:r>
          <a:r>
            <a:rPr kumimoji="1" lang="ja-JP" altLang="en-US" sz="1100">
              <a:solidFill>
                <a:sysClr val="windowText" lastClr="000000"/>
              </a:solidFill>
            </a:rPr>
            <a:t>で納入通知書</a:t>
          </a:r>
          <a:r>
            <a:rPr kumimoji="1" lang="en-US" altLang="ja-JP" sz="1100">
              <a:solidFill>
                <a:sysClr val="windowText" lastClr="000000"/>
              </a:solidFill>
            </a:rPr>
            <a:t>(</a:t>
          </a:r>
          <a:r>
            <a:rPr kumimoji="1" lang="ja-JP" altLang="en-US" sz="1100">
              <a:solidFill>
                <a:sysClr val="windowText" lastClr="000000"/>
              </a:solidFill>
            </a:rPr>
            <a:t>請求書</a:t>
          </a:r>
          <a:r>
            <a:rPr kumimoji="1" lang="en-US" altLang="ja-JP" sz="1100">
              <a:solidFill>
                <a:sysClr val="windowText" lastClr="000000"/>
              </a:solidFill>
            </a:rPr>
            <a:t>)</a:t>
          </a:r>
          <a:r>
            <a:rPr kumimoji="1" lang="ja-JP" altLang="en-US" sz="1100">
              <a:solidFill>
                <a:sysClr val="windowText" lastClr="000000"/>
              </a:solidFill>
            </a:rPr>
            <a:t>と</a:t>
          </a:r>
          <a:r>
            <a:rPr kumimoji="1" lang="ja-JP" altLang="en-US" sz="1100" b="1">
              <a:solidFill>
                <a:sysClr val="windowText" lastClr="000000"/>
              </a:solidFill>
            </a:rPr>
            <a:t>領収書を発行します</a:t>
          </a:r>
          <a:r>
            <a:rPr kumimoji="1" lang="ja-JP" altLang="en-US" sz="1100">
              <a:solidFill>
                <a:sysClr val="windowText" lastClr="000000"/>
              </a:solidFill>
            </a:rPr>
            <a:t>ので書類の宛先に団体名が必要な場合必ず入れてください。</a:t>
          </a:r>
          <a:endParaRPr kumimoji="1" lang="en-US" altLang="ja-JP" sz="1100">
            <a:solidFill>
              <a:sysClr val="windowText" lastClr="000000"/>
            </a:solidFill>
          </a:endParaRPr>
        </a:p>
        <a:p>
          <a:pPr algn="l"/>
          <a:r>
            <a:rPr kumimoji="1" lang="ja-JP" altLang="en-US" sz="1100">
              <a:solidFill>
                <a:sysClr val="windowText" lastClr="000000"/>
              </a:solidFill>
            </a:rPr>
            <a:t>　　なお、代表者名は必須のため</a:t>
          </a:r>
          <a:r>
            <a:rPr kumimoji="1" lang="ja-JP" altLang="en-US" sz="1100" b="1">
              <a:solidFill>
                <a:sysClr val="windowText" lastClr="000000"/>
              </a:solidFill>
            </a:rPr>
            <a:t>会社名のみでの領収書の発行はいたしかねます。</a:t>
          </a:r>
          <a:endParaRPr kumimoji="1" lang="en-US" altLang="ja-JP" sz="1100" b="1">
            <a:solidFill>
              <a:sysClr val="windowText" lastClr="000000"/>
            </a:solidFill>
          </a:endParaRPr>
        </a:p>
        <a:p>
          <a:pPr algn="l"/>
          <a:r>
            <a:rPr kumimoji="1" lang="ja-JP" altLang="en-US" sz="1100" b="1">
              <a:solidFill>
                <a:sysClr val="windowText" lastClr="000000"/>
              </a:solidFill>
            </a:rPr>
            <a:t>　　押印不要</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106680</xdr:colOff>
      <xdr:row>112</xdr:row>
      <xdr:rowOff>213360</xdr:rowOff>
    </xdr:from>
    <xdr:to>
      <xdr:col>8</xdr:col>
      <xdr:colOff>15240</xdr:colOff>
      <xdr:row>122</xdr:row>
      <xdr:rowOff>22860</xdr:rowOff>
    </xdr:to>
    <xdr:sp macro="" textlink="">
      <xdr:nvSpPr>
        <xdr:cNvPr id="2" name="正方形/長方形 1">
          <a:extLst>
            <a:ext uri="{FF2B5EF4-FFF2-40B4-BE49-F238E27FC236}">
              <a16:creationId xmlns:a16="http://schemas.microsoft.com/office/drawing/2014/main" id="{56803C66-C090-4606-8119-158FC4BBC90E}"/>
            </a:ext>
          </a:extLst>
        </xdr:cNvPr>
        <xdr:cNvSpPr/>
      </xdr:nvSpPr>
      <xdr:spPr>
        <a:xfrm>
          <a:off x="782955" y="19377660"/>
          <a:ext cx="4642485" cy="156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ここから設備になります。</a:t>
          </a:r>
          <a:endParaRPr kumimoji="1" lang="en-US" altLang="ja-JP" sz="1100"/>
        </a:p>
        <a:p>
          <a:pPr algn="l"/>
          <a:r>
            <a:rPr kumimoji="1" lang="ja-JP" altLang="en-US" sz="1100"/>
            <a:t>使用料金算出用のため、右上の表と内容は同じとなっております。</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O51"/>
  <sheetViews>
    <sheetView tabSelected="1" view="pageBreakPreview" zoomScaleNormal="100" zoomScaleSheetLayoutView="100" workbookViewId="0">
      <selection activeCell="W5" sqref="W5:Z5"/>
    </sheetView>
  </sheetViews>
  <sheetFormatPr defaultRowHeight="13.5"/>
  <cols>
    <col min="1" max="33" width="2.5" style="2" customWidth="1"/>
    <col min="34" max="34" width="2.375" style="2" customWidth="1"/>
    <col min="35" max="256" width="9" style="2"/>
    <col min="257" max="289" width="2.5" style="2" customWidth="1"/>
    <col min="290" max="290" width="2.375" style="2" customWidth="1"/>
    <col min="291" max="512" width="9" style="2"/>
    <col min="513" max="545" width="2.5" style="2" customWidth="1"/>
    <col min="546" max="546" width="2.375" style="2" customWidth="1"/>
    <col min="547" max="768" width="9" style="2"/>
    <col min="769" max="801" width="2.5" style="2" customWidth="1"/>
    <col min="802" max="802" width="2.375" style="2" customWidth="1"/>
    <col min="803" max="1024" width="9" style="2"/>
    <col min="1025" max="1057" width="2.5" style="2" customWidth="1"/>
    <col min="1058" max="1058" width="2.375" style="2" customWidth="1"/>
    <col min="1059" max="1280" width="9" style="2"/>
    <col min="1281" max="1313" width="2.5" style="2" customWidth="1"/>
    <col min="1314" max="1314" width="2.375" style="2" customWidth="1"/>
    <col min="1315" max="1536" width="9" style="2"/>
    <col min="1537" max="1569" width="2.5" style="2" customWidth="1"/>
    <col min="1570" max="1570" width="2.375" style="2" customWidth="1"/>
    <col min="1571" max="1792" width="9" style="2"/>
    <col min="1793" max="1825" width="2.5" style="2" customWidth="1"/>
    <col min="1826" max="1826" width="2.375" style="2" customWidth="1"/>
    <col min="1827" max="2048" width="9" style="2"/>
    <col min="2049" max="2081" width="2.5" style="2" customWidth="1"/>
    <col min="2082" max="2082" width="2.375" style="2" customWidth="1"/>
    <col min="2083" max="2304" width="9" style="2"/>
    <col min="2305" max="2337" width="2.5" style="2" customWidth="1"/>
    <col min="2338" max="2338" width="2.375" style="2" customWidth="1"/>
    <col min="2339" max="2560" width="9" style="2"/>
    <col min="2561" max="2593" width="2.5" style="2" customWidth="1"/>
    <col min="2594" max="2594" width="2.375" style="2" customWidth="1"/>
    <col min="2595" max="2816" width="9" style="2"/>
    <col min="2817" max="2849" width="2.5" style="2" customWidth="1"/>
    <col min="2850" max="2850" width="2.375" style="2" customWidth="1"/>
    <col min="2851" max="3072" width="9" style="2"/>
    <col min="3073" max="3105" width="2.5" style="2" customWidth="1"/>
    <col min="3106" max="3106" width="2.375" style="2" customWidth="1"/>
    <col min="3107" max="3328" width="9" style="2"/>
    <col min="3329" max="3361" width="2.5" style="2" customWidth="1"/>
    <col min="3362" max="3362" width="2.375" style="2" customWidth="1"/>
    <col min="3363" max="3584" width="9" style="2"/>
    <col min="3585" max="3617" width="2.5" style="2" customWidth="1"/>
    <col min="3618" max="3618" width="2.375" style="2" customWidth="1"/>
    <col min="3619" max="3840" width="9" style="2"/>
    <col min="3841" max="3873" width="2.5" style="2" customWidth="1"/>
    <col min="3874" max="3874" width="2.375" style="2" customWidth="1"/>
    <col min="3875" max="4096" width="9" style="2"/>
    <col min="4097" max="4129" width="2.5" style="2" customWidth="1"/>
    <col min="4130" max="4130" width="2.375" style="2" customWidth="1"/>
    <col min="4131" max="4352" width="9" style="2"/>
    <col min="4353" max="4385" width="2.5" style="2" customWidth="1"/>
    <col min="4386" max="4386" width="2.375" style="2" customWidth="1"/>
    <col min="4387" max="4608" width="9" style="2"/>
    <col min="4609" max="4641" width="2.5" style="2" customWidth="1"/>
    <col min="4642" max="4642" width="2.375" style="2" customWidth="1"/>
    <col min="4643" max="4864" width="9" style="2"/>
    <col min="4865" max="4897" width="2.5" style="2" customWidth="1"/>
    <col min="4898" max="4898" width="2.375" style="2" customWidth="1"/>
    <col min="4899" max="5120" width="9" style="2"/>
    <col min="5121" max="5153" width="2.5" style="2" customWidth="1"/>
    <col min="5154" max="5154" width="2.375" style="2" customWidth="1"/>
    <col min="5155" max="5376" width="9" style="2"/>
    <col min="5377" max="5409" width="2.5" style="2" customWidth="1"/>
    <col min="5410" max="5410" width="2.375" style="2" customWidth="1"/>
    <col min="5411" max="5632" width="9" style="2"/>
    <col min="5633" max="5665" width="2.5" style="2" customWidth="1"/>
    <col min="5666" max="5666" width="2.375" style="2" customWidth="1"/>
    <col min="5667" max="5888" width="9" style="2"/>
    <col min="5889" max="5921" width="2.5" style="2" customWidth="1"/>
    <col min="5922" max="5922" width="2.375" style="2" customWidth="1"/>
    <col min="5923" max="6144" width="9" style="2"/>
    <col min="6145" max="6177" width="2.5" style="2" customWidth="1"/>
    <col min="6178" max="6178" width="2.375" style="2" customWidth="1"/>
    <col min="6179" max="6400" width="9" style="2"/>
    <col min="6401" max="6433" width="2.5" style="2" customWidth="1"/>
    <col min="6434" max="6434" width="2.375" style="2" customWidth="1"/>
    <col min="6435" max="6656" width="9" style="2"/>
    <col min="6657" max="6689" width="2.5" style="2" customWidth="1"/>
    <col min="6690" max="6690" width="2.375" style="2" customWidth="1"/>
    <col min="6691" max="6912" width="9" style="2"/>
    <col min="6913" max="6945" width="2.5" style="2" customWidth="1"/>
    <col min="6946" max="6946" width="2.375" style="2" customWidth="1"/>
    <col min="6947" max="7168" width="9" style="2"/>
    <col min="7169" max="7201" width="2.5" style="2" customWidth="1"/>
    <col min="7202" max="7202" width="2.375" style="2" customWidth="1"/>
    <col min="7203" max="7424" width="9" style="2"/>
    <col min="7425" max="7457" width="2.5" style="2" customWidth="1"/>
    <col min="7458" max="7458" width="2.375" style="2" customWidth="1"/>
    <col min="7459" max="7680" width="9" style="2"/>
    <col min="7681" max="7713" width="2.5" style="2" customWidth="1"/>
    <col min="7714" max="7714" width="2.375" style="2" customWidth="1"/>
    <col min="7715" max="7936" width="9" style="2"/>
    <col min="7937" max="7969" width="2.5" style="2" customWidth="1"/>
    <col min="7970" max="7970" width="2.375" style="2" customWidth="1"/>
    <col min="7971" max="8192" width="9" style="2"/>
    <col min="8193" max="8225" width="2.5" style="2" customWidth="1"/>
    <col min="8226" max="8226" width="2.375" style="2" customWidth="1"/>
    <col min="8227" max="8448" width="9" style="2"/>
    <col min="8449" max="8481" width="2.5" style="2" customWidth="1"/>
    <col min="8482" max="8482" width="2.375" style="2" customWidth="1"/>
    <col min="8483" max="8704" width="9" style="2"/>
    <col min="8705" max="8737" width="2.5" style="2" customWidth="1"/>
    <col min="8738" max="8738" width="2.375" style="2" customWidth="1"/>
    <col min="8739" max="8960" width="9" style="2"/>
    <col min="8961" max="8993" width="2.5" style="2" customWidth="1"/>
    <col min="8994" max="8994" width="2.375" style="2" customWidth="1"/>
    <col min="8995" max="9216" width="9" style="2"/>
    <col min="9217" max="9249" width="2.5" style="2" customWidth="1"/>
    <col min="9250" max="9250" width="2.375" style="2" customWidth="1"/>
    <col min="9251" max="9472" width="9" style="2"/>
    <col min="9473" max="9505" width="2.5" style="2" customWidth="1"/>
    <col min="9506" max="9506" width="2.375" style="2" customWidth="1"/>
    <col min="9507" max="9728" width="9" style="2"/>
    <col min="9729" max="9761" width="2.5" style="2" customWidth="1"/>
    <col min="9762" max="9762" width="2.375" style="2" customWidth="1"/>
    <col min="9763" max="9984" width="9" style="2"/>
    <col min="9985" max="10017" width="2.5" style="2" customWidth="1"/>
    <col min="10018" max="10018" width="2.375" style="2" customWidth="1"/>
    <col min="10019" max="10240" width="9" style="2"/>
    <col min="10241" max="10273" width="2.5" style="2" customWidth="1"/>
    <col min="10274" max="10274" width="2.375" style="2" customWidth="1"/>
    <col min="10275" max="10496" width="9" style="2"/>
    <col min="10497" max="10529" width="2.5" style="2" customWidth="1"/>
    <col min="10530" max="10530" width="2.375" style="2" customWidth="1"/>
    <col min="10531" max="10752" width="9" style="2"/>
    <col min="10753" max="10785" width="2.5" style="2" customWidth="1"/>
    <col min="10786" max="10786" width="2.375" style="2" customWidth="1"/>
    <col min="10787" max="11008" width="9" style="2"/>
    <col min="11009" max="11041" width="2.5" style="2" customWidth="1"/>
    <col min="11042" max="11042" width="2.375" style="2" customWidth="1"/>
    <col min="11043" max="11264" width="9" style="2"/>
    <col min="11265" max="11297" width="2.5" style="2" customWidth="1"/>
    <col min="11298" max="11298" width="2.375" style="2" customWidth="1"/>
    <col min="11299" max="11520" width="9" style="2"/>
    <col min="11521" max="11553" width="2.5" style="2" customWidth="1"/>
    <col min="11554" max="11554" width="2.375" style="2" customWidth="1"/>
    <col min="11555" max="11776" width="9" style="2"/>
    <col min="11777" max="11809" width="2.5" style="2" customWidth="1"/>
    <col min="11810" max="11810" width="2.375" style="2" customWidth="1"/>
    <col min="11811" max="12032" width="9" style="2"/>
    <col min="12033" max="12065" width="2.5" style="2" customWidth="1"/>
    <col min="12066" max="12066" width="2.375" style="2" customWidth="1"/>
    <col min="12067" max="12288" width="9" style="2"/>
    <col min="12289" max="12321" width="2.5" style="2" customWidth="1"/>
    <col min="12322" max="12322" width="2.375" style="2" customWidth="1"/>
    <col min="12323" max="12544" width="9" style="2"/>
    <col min="12545" max="12577" width="2.5" style="2" customWidth="1"/>
    <col min="12578" max="12578" width="2.375" style="2" customWidth="1"/>
    <col min="12579" max="12800" width="9" style="2"/>
    <col min="12801" max="12833" width="2.5" style="2" customWidth="1"/>
    <col min="12834" max="12834" width="2.375" style="2" customWidth="1"/>
    <col min="12835" max="13056" width="9" style="2"/>
    <col min="13057" max="13089" width="2.5" style="2" customWidth="1"/>
    <col min="13090" max="13090" width="2.375" style="2" customWidth="1"/>
    <col min="13091" max="13312" width="9" style="2"/>
    <col min="13313" max="13345" width="2.5" style="2" customWidth="1"/>
    <col min="13346" max="13346" width="2.375" style="2" customWidth="1"/>
    <col min="13347" max="13568" width="9" style="2"/>
    <col min="13569" max="13601" width="2.5" style="2" customWidth="1"/>
    <col min="13602" max="13602" width="2.375" style="2" customWidth="1"/>
    <col min="13603" max="13824" width="9" style="2"/>
    <col min="13825" max="13857" width="2.5" style="2" customWidth="1"/>
    <col min="13858" max="13858" width="2.375" style="2" customWidth="1"/>
    <col min="13859" max="14080" width="9" style="2"/>
    <col min="14081" max="14113" width="2.5" style="2" customWidth="1"/>
    <col min="14114" max="14114" width="2.375" style="2" customWidth="1"/>
    <col min="14115" max="14336" width="9" style="2"/>
    <col min="14337" max="14369" width="2.5" style="2" customWidth="1"/>
    <col min="14370" max="14370" width="2.375" style="2" customWidth="1"/>
    <col min="14371" max="14592" width="9" style="2"/>
    <col min="14593" max="14625" width="2.5" style="2" customWidth="1"/>
    <col min="14626" max="14626" width="2.375" style="2" customWidth="1"/>
    <col min="14627" max="14848" width="9" style="2"/>
    <col min="14849" max="14881" width="2.5" style="2" customWidth="1"/>
    <col min="14882" max="14882" width="2.375" style="2" customWidth="1"/>
    <col min="14883" max="15104" width="9" style="2"/>
    <col min="15105" max="15137" width="2.5" style="2" customWidth="1"/>
    <col min="15138" max="15138" width="2.375" style="2" customWidth="1"/>
    <col min="15139" max="15360" width="9" style="2"/>
    <col min="15361" max="15393" width="2.5" style="2" customWidth="1"/>
    <col min="15394" max="15394" width="2.375" style="2" customWidth="1"/>
    <col min="15395" max="15616" width="9" style="2"/>
    <col min="15617" max="15649" width="2.5" style="2" customWidth="1"/>
    <col min="15650" max="15650" width="2.375" style="2" customWidth="1"/>
    <col min="15651" max="15872" width="9" style="2"/>
    <col min="15873" max="15905" width="2.5" style="2" customWidth="1"/>
    <col min="15906" max="15906" width="2.375" style="2" customWidth="1"/>
    <col min="15907" max="16128" width="9" style="2"/>
    <col min="16129" max="16161" width="2.5" style="2" customWidth="1"/>
    <col min="16162" max="16162" width="2.375" style="2" customWidth="1"/>
    <col min="16163" max="16384" width="9" style="2"/>
  </cols>
  <sheetData>
    <row r="1" spans="1:35" s="1" customFormat="1" ht="13.5" customHeight="1">
      <c r="B1" s="100" t="s">
        <v>1</v>
      </c>
      <c r="C1" s="100"/>
      <c r="D1" s="100"/>
      <c r="E1" s="100"/>
      <c r="F1" s="100"/>
      <c r="G1" s="100"/>
      <c r="H1" s="100"/>
      <c r="I1" s="100" t="s">
        <v>2</v>
      </c>
      <c r="J1" s="100"/>
      <c r="K1" s="100"/>
      <c r="L1" s="100"/>
      <c r="M1" s="100"/>
      <c r="N1" s="100"/>
      <c r="O1" s="100" t="s">
        <v>3</v>
      </c>
      <c r="P1" s="100"/>
      <c r="Q1" s="100"/>
      <c r="R1" s="100"/>
      <c r="S1" s="100"/>
      <c r="T1" s="100"/>
      <c r="U1" s="100"/>
      <c r="V1" s="100"/>
      <c r="W1" s="100"/>
      <c r="X1" s="100"/>
      <c r="Y1" s="100" t="s">
        <v>5</v>
      </c>
      <c r="Z1" s="100"/>
      <c r="AA1" s="100"/>
      <c r="AB1" s="100"/>
      <c r="AC1" s="100"/>
      <c r="AD1" s="100"/>
      <c r="AE1" s="100"/>
      <c r="AF1" s="100"/>
      <c r="AG1" s="100"/>
      <c r="AI1" s="11"/>
    </row>
    <row r="2" spans="1:35" s="1" customFormat="1" ht="13.5" customHeight="1">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I2" s="11"/>
    </row>
    <row r="3" spans="1:35" s="1" customFormat="1" ht="13.5" customHeight="1">
      <c r="B3" s="101" t="s">
        <v>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I3" s="12"/>
    </row>
    <row r="4" spans="1:35" ht="13.5" customHeight="1">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row>
    <row r="5" spans="1:35">
      <c r="W5" s="99"/>
      <c r="X5" s="99"/>
      <c r="Y5" s="99"/>
      <c r="Z5" s="99"/>
      <c r="AA5" s="3" t="s">
        <v>8</v>
      </c>
      <c r="AB5" s="99"/>
      <c r="AC5" s="99"/>
      <c r="AD5" s="3" t="s">
        <v>9</v>
      </c>
      <c r="AE5" s="99"/>
      <c r="AF5" s="99"/>
      <c r="AG5" s="3" t="s">
        <v>10</v>
      </c>
    </row>
    <row r="7" spans="1:35">
      <c r="A7" s="82" t="s">
        <v>299</v>
      </c>
    </row>
    <row r="9" spans="1:35" ht="13.5" customHeight="1">
      <c r="K9" s="2" t="s">
        <v>11</v>
      </c>
      <c r="O9" s="2" t="s">
        <v>12</v>
      </c>
      <c r="V9" s="113"/>
      <c r="W9" s="113"/>
      <c r="X9" s="113"/>
      <c r="Y9" s="113"/>
      <c r="Z9" s="113"/>
      <c r="AA9" s="113"/>
      <c r="AB9" s="113"/>
      <c r="AC9" s="113"/>
      <c r="AD9" s="113"/>
      <c r="AE9" s="113"/>
      <c r="AF9" s="113"/>
      <c r="AG9" s="113"/>
      <c r="AI9" s="8"/>
    </row>
    <row r="10" spans="1:35" ht="13.5" customHeight="1">
      <c r="V10" s="113"/>
      <c r="W10" s="113"/>
      <c r="X10" s="113"/>
      <c r="Y10" s="113"/>
      <c r="Z10" s="113"/>
      <c r="AA10" s="113"/>
      <c r="AB10" s="113"/>
      <c r="AC10" s="113"/>
      <c r="AD10" s="113"/>
      <c r="AE10" s="113"/>
      <c r="AF10" s="113"/>
      <c r="AG10" s="113"/>
      <c r="AI10" s="8"/>
    </row>
    <row r="11" spans="1:35">
      <c r="O11" s="2" t="s">
        <v>13</v>
      </c>
      <c r="V11" s="129"/>
      <c r="W11" s="129"/>
      <c r="X11" s="129"/>
      <c r="Y11" s="129"/>
      <c r="Z11" s="129"/>
      <c r="AA11" s="129"/>
      <c r="AB11" s="129"/>
      <c r="AC11" s="129"/>
      <c r="AD11" s="129"/>
      <c r="AE11" s="129"/>
      <c r="AF11" s="129"/>
      <c r="AG11" s="129"/>
    </row>
    <row r="12" spans="1:35">
      <c r="O12" s="2" t="s">
        <v>14</v>
      </c>
      <c r="V12" s="129"/>
      <c r="W12" s="129"/>
      <c r="X12" s="129"/>
      <c r="Y12" s="129"/>
      <c r="Z12" s="129"/>
      <c r="AA12" s="129"/>
      <c r="AB12" s="129"/>
      <c r="AC12" s="129"/>
      <c r="AD12" s="129"/>
      <c r="AE12" s="129"/>
      <c r="AF12" s="129"/>
      <c r="AG12" s="129"/>
      <c r="AI12" s="13"/>
    </row>
    <row r="13" spans="1:35">
      <c r="O13" s="2" t="s">
        <v>27</v>
      </c>
      <c r="V13" s="130"/>
      <c r="W13" s="130"/>
      <c r="X13" s="130"/>
      <c r="Y13" s="130"/>
      <c r="Z13" s="130"/>
      <c r="AA13" s="130"/>
      <c r="AB13" s="130"/>
      <c r="AC13" s="130"/>
      <c r="AD13" s="130"/>
      <c r="AE13" s="130"/>
      <c r="AF13" s="130"/>
      <c r="AG13" s="130"/>
    </row>
    <row r="15" spans="1:35">
      <c r="B15" s="2" t="s">
        <v>15</v>
      </c>
    </row>
    <row r="16" spans="1:35" ht="13.5" customHeight="1">
      <c r="B16" s="131" t="s">
        <v>64</v>
      </c>
      <c r="C16" s="132"/>
      <c r="D16" s="132"/>
      <c r="E16" s="132"/>
      <c r="F16" s="132"/>
      <c r="G16" s="132"/>
      <c r="H16" s="132"/>
      <c r="I16" s="133"/>
      <c r="J16" s="137"/>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9"/>
    </row>
    <row r="17" spans="2:41" ht="13.5" customHeight="1">
      <c r="B17" s="134"/>
      <c r="C17" s="135"/>
      <c r="D17" s="135"/>
      <c r="E17" s="135"/>
      <c r="F17" s="135"/>
      <c r="G17" s="135"/>
      <c r="H17" s="135"/>
      <c r="I17" s="136"/>
      <c r="J17" s="140"/>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2"/>
      <c r="AI17" s="2" t="s">
        <v>47</v>
      </c>
    </row>
    <row r="18" spans="2:41" ht="13.5" customHeight="1">
      <c r="B18" s="134"/>
      <c r="C18" s="135"/>
      <c r="D18" s="135"/>
      <c r="E18" s="135"/>
      <c r="F18" s="135"/>
      <c r="G18" s="135"/>
      <c r="H18" s="135"/>
      <c r="I18" s="136"/>
      <c r="J18" s="140"/>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2"/>
    </row>
    <row r="19" spans="2:41" ht="13.5" customHeight="1">
      <c r="B19" s="134"/>
      <c r="C19" s="135"/>
      <c r="D19" s="135"/>
      <c r="E19" s="135"/>
      <c r="F19" s="135"/>
      <c r="G19" s="135"/>
      <c r="H19" s="135"/>
      <c r="I19" s="136"/>
      <c r="J19" s="140"/>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2"/>
    </row>
    <row r="20" spans="2:41" ht="13.5" customHeight="1">
      <c r="B20" s="115" t="s">
        <v>295</v>
      </c>
      <c r="C20" s="116"/>
      <c r="D20" s="116"/>
      <c r="E20" s="116"/>
      <c r="F20" s="116"/>
      <c r="G20" s="116"/>
      <c r="H20" s="116"/>
      <c r="I20" s="116"/>
      <c r="J20" s="116"/>
      <c r="K20" s="116"/>
      <c r="L20" s="117"/>
      <c r="M20" s="121" t="s">
        <v>17</v>
      </c>
      <c r="N20" s="122"/>
      <c r="O20" s="122"/>
      <c r="P20" s="122"/>
      <c r="Q20" s="122"/>
      <c r="R20" s="122"/>
      <c r="S20" s="122"/>
      <c r="T20" s="122"/>
      <c r="U20" s="122"/>
      <c r="V20" s="122"/>
      <c r="W20" s="122"/>
      <c r="X20" s="123"/>
      <c r="Y20" s="123"/>
      <c r="Z20" s="123"/>
      <c r="AA20" s="123"/>
      <c r="AB20" s="123"/>
      <c r="AC20" s="123"/>
      <c r="AD20" s="123"/>
      <c r="AE20" s="123"/>
      <c r="AF20" s="123"/>
      <c r="AG20" s="124"/>
      <c r="AI20" s="2" t="s">
        <v>57</v>
      </c>
    </row>
    <row r="21" spans="2:41" ht="13.5" customHeight="1">
      <c r="B21" s="118"/>
      <c r="C21" s="119"/>
      <c r="D21" s="119"/>
      <c r="E21" s="119"/>
      <c r="F21" s="119"/>
      <c r="G21" s="119"/>
      <c r="H21" s="119"/>
      <c r="I21" s="119"/>
      <c r="J21" s="119"/>
      <c r="K21" s="119"/>
      <c r="L21" s="120"/>
      <c r="M21" s="125"/>
      <c r="N21" s="126"/>
      <c r="O21" s="126"/>
      <c r="P21" s="126"/>
      <c r="Q21" s="126"/>
      <c r="R21" s="126"/>
      <c r="S21" s="126"/>
      <c r="T21" s="126"/>
      <c r="U21" s="126"/>
      <c r="V21" s="126"/>
      <c r="W21" s="126"/>
      <c r="X21" s="127"/>
      <c r="Y21" s="127"/>
      <c r="Z21" s="127"/>
      <c r="AA21" s="127"/>
      <c r="AB21" s="127"/>
      <c r="AC21" s="127"/>
      <c r="AD21" s="127"/>
      <c r="AE21" s="127"/>
      <c r="AF21" s="127"/>
      <c r="AG21" s="128"/>
    </row>
    <row r="22" spans="2:41" ht="27" customHeight="1">
      <c r="B22" s="86"/>
      <c r="C22" s="87"/>
      <c r="D22" s="87"/>
      <c r="E22" s="87"/>
      <c r="F22" s="87"/>
      <c r="G22" s="87"/>
      <c r="H22" s="87"/>
      <c r="I22" s="87"/>
      <c r="J22" s="87"/>
      <c r="K22" s="87"/>
      <c r="L22" s="88"/>
      <c r="M22" s="95" t="s">
        <v>294</v>
      </c>
      <c r="N22" s="84"/>
      <c r="O22" s="84"/>
      <c r="P22" s="84"/>
      <c r="Q22" s="77" t="s">
        <v>8</v>
      </c>
      <c r="R22" s="84"/>
      <c r="S22" s="84"/>
      <c r="T22" s="77" t="s">
        <v>18</v>
      </c>
      <c r="U22" s="84"/>
      <c r="V22" s="84"/>
      <c r="W22" s="77" t="s">
        <v>10</v>
      </c>
      <c r="X22" s="84"/>
      <c r="Y22" s="84"/>
      <c r="Z22" s="87" t="s">
        <v>53</v>
      </c>
      <c r="AA22" s="87"/>
      <c r="AB22" s="87"/>
      <c r="AC22" s="84"/>
      <c r="AD22" s="84"/>
      <c r="AE22" s="77" t="s">
        <v>54</v>
      </c>
      <c r="AF22" s="77"/>
      <c r="AG22" s="78"/>
      <c r="AI22" s="2" t="s">
        <v>42</v>
      </c>
      <c r="AJ22" s="5"/>
      <c r="AK22" s="5"/>
      <c r="AL22" s="5"/>
      <c r="AM22" s="5"/>
    </row>
    <row r="23" spans="2:41" ht="27" customHeight="1">
      <c r="B23" s="89"/>
      <c r="C23" s="90"/>
      <c r="D23" s="90"/>
      <c r="E23" s="90"/>
      <c r="F23" s="90"/>
      <c r="G23" s="90"/>
      <c r="H23" s="90"/>
      <c r="I23" s="90"/>
      <c r="J23" s="90"/>
      <c r="K23" s="90"/>
      <c r="L23" s="91"/>
      <c r="M23" s="97" t="s">
        <v>294</v>
      </c>
      <c r="N23" s="223"/>
      <c r="O23" s="223"/>
      <c r="P23" s="223"/>
      <c r="Q23" s="224" t="s">
        <v>8</v>
      </c>
      <c r="R23" s="223"/>
      <c r="S23" s="223"/>
      <c r="T23" s="224" t="s">
        <v>18</v>
      </c>
      <c r="U23" s="223"/>
      <c r="V23" s="223"/>
      <c r="W23" s="224" t="s">
        <v>10</v>
      </c>
      <c r="X23" s="223"/>
      <c r="Y23" s="223"/>
      <c r="Z23" s="225" t="s">
        <v>53</v>
      </c>
      <c r="AA23" s="225"/>
      <c r="AB23" s="225"/>
      <c r="AC23" s="223"/>
      <c r="AD23" s="223"/>
      <c r="AE23" s="224" t="s">
        <v>54</v>
      </c>
      <c r="AF23" s="224"/>
      <c r="AG23" s="81"/>
      <c r="AI23" s="2" t="s">
        <v>46</v>
      </c>
      <c r="AJ23" s="5"/>
      <c r="AK23" s="5"/>
      <c r="AL23" s="5"/>
      <c r="AM23" s="5"/>
    </row>
    <row r="24" spans="2:41" ht="27" customHeight="1">
      <c r="B24" s="92"/>
      <c r="C24" s="93"/>
      <c r="D24" s="93"/>
      <c r="E24" s="93"/>
      <c r="F24" s="93"/>
      <c r="G24" s="93"/>
      <c r="H24" s="93"/>
      <c r="I24" s="93"/>
      <c r="J24" s="93"/>
      <c r="K24" s="93"/>
      <c r="L24" s="94"/>
      <c r="M24" s="96" t="s">
        <v>294</v>
      </c>
      <c r="N24" s="85"/>
      <c r="O24" s="85"/>
      <c r="P24" s="85"/>
      <c r="Q24" s="79" t="s">
        <v>8</v>
      </c>
      <c r="R24" s="85"/>
      <c r="S24" s="85"/>
      <c r="T24" s="79" t="s">
        <v>18</v>
      </c>
      <c r="U24" s="85"/>
      <c r="V24" s="85"/>
      <c r="W24" s="79" t="s">
        <v>10</v>
      </c>
      <c r="X24" s="85"/>
      <c r="Y24" s="85"/>
      <c r="Z24" s="93" t="s">
        <v>53</v>
      </c>
      <c r="AA24" s="93"/>
      <c r="AB24" s="93"/>
      <c r="AC24" s="85"/>
      <c r="AD24" s="85"/>
      <c r="AE24" s="79" t="s">
        <v>54</v>
      </c>
      <c r="AF24" s="79"/>
      <c r="AG24" s="80"/>
    </row>
    <row r="25" spans="2:41" ht="13.5" customHeight="1">
      <c r="B25" s="114" t="s">
        <v>19</v>
      </c>
      <c r="C25" s="114"/>
      <c r="D25" s="114"/>
      <c r="E25" s="114"/>
      <c r="F25" s="114"/>
      <c r="G25" s="114"/>
      <c r="H25" s="114"/>
      <c r="I25" s="114"/>
      <c r="J25" s="90" t="s">
        <v>62</v>
      </c>
      <c r="K25" s="90"/>
      <c r="L25" s="90"/>
      <c r="M25" s="98"/>
      <c r="N25" s="98"/>
      <c r="O25" s="98"/>
      <c r="P25" s="98"/>
      <c r="Q25" s="98"/>
      <c r="R25" s="98"/>
      <c r="S25" s="98"/>
      <c r="T25" s="98"/>
      <c r="U25" s="90"/>
      <c r="V25" s="90"/>
      <c r="W25" s="90"/>
      <c r="X25" s="90"/>
      <c r="Y25" s="90"/>
      <c r="Z25" s="143"/>
      <c r="AA25" s="143"/>
      <c r="AB25" s="143"/>
      <c r="AC25" s="143"/>
      <c r="AD25" s="143"/>
      <c r="AE25" s="143"/>
      <c r="AF25" s="143"/>
      <c r="AG25" s="144"/>
      <c r="AI25" s="2" t="s">
        <v>45</v>
      </c>
    </row>
    <row r="26" spans="2:41" ht="13.5" customHeight="1">
      <c r="B26" s="106"/>
      <c r="C26" s="106"/>
      <c r="D26" s="106"/>
      <c r="E26" s="106"/>
      <c r="F26" s="106"/>
      <c r="G26" s="106"/>
      <c r="H26" s="106"/>
      <c r="I26" s="106"/>
      <c r="J26" s="93"/>
      <c r="K26" s="93"/>
      <c r="L26" s="93"/>
      <c r="M26" s="85"/>
      <c r="N26" s="85"/>
      <c r="O26" s="85"/>
      <c r="P26" s="85"/>
      <c r="Q26" s="85"/>
      <c r="R26" s="85"/>
      <c r="S26" s="85"/>
      <c r="T26" s="85"/>
      <c r="U26" s="93"/>
      <c r="V26" s="93"/>
      <c r="W26" s="93"/>
      <c r="X26" s="93"/>
      <c r="Y26" s="93"/>
      <c r="Z26" s="145"/>
      <c r="AA26" s="145"/>
      <c r="AB26" s="145"/>
      <c r="AC26" s="145"/>
      <c r="AD26" s="145"/>
      <c r="AE26" s="145"/>
      <c r="AF26" s="145"/>
      <c r="AG26" s="146"/>
      <c r="AI26" s="7" t="s">
        <v>49</v>
      </c>
      <c r="AJ26" s="7"/>
      <c r="AK26" s="7"/>
      <c r="AL26" s="7"/>
      <c r="AM26" s="7"/>
      <c r="AN26" s="7"/>
      <c r="AO26" s="7"/>
    </row>
    <row r="27" spans="2:41" ht="13.5" customHeight="1">
      <c r="B27" s="114" t="s">
        <v>20</v>
      </c>
      <c r="C27" s="114"/>
      <c r="D27" s="114"/>
      <c r="E27" s="114"/>
      <c r="F27" s="114"/>
      <c r="G27" s="114"/>
      <c r="H27" s="114"/>
      <c r="I27" s="114"/>
      <c r="J27" s="90" t="s">
        <v>62</v>
      </c>
      <c r="K27" s="90"/>
      <c r="L27" s="90"/>
      <c r="M27" s="98" t="s">
        <v>21</v>
      </c>
      <c r="N27" s="98"/>
      <c r="O27" s="98"/>
      <c r="P27" s="98"/>
      <c r="Q27" s="98"/>
      <c r="R27" s="98"/>
      <c r="S27" s="98"/>
      <c r="T27" s="98"/>
      <c r="U27" s="90"/>
      <c r="V27" s="90"/>
      <c r="W27" s="90"/>
      <c r="X27" s="90"/>
      <c r="Y27" s="90"/>
      <c r="Z27" s="143" t="s">
        <v>22</v>
      </c>
      <c r="AA27" s="143"/>
      <c r="AB27" s="143"/>
      <c r="AC27" s="143"/>
      <c r="AD27" s="143"/>
      <c r="AE27" s="143"/>
      <c r="AF27" s="143"/>
      <c r="AG27" s="144"/>
      <c r="AI27" s="7"/>
      <c r="AJ27" s="7"/>
      <c r="AK27" s="7"/>
      <c r="AL27" s="7"/>
      <c r="AM27" s="7"/>
      <c r="AN27" s="7"/>
      <c r="AO27" s="7"/>
    </row>
    <row r="28" spans="2:41" ht="13.5" customHeight="1">
      <c r="B28" s="106"/>
      <c r="C28" s="106"/>
      <c r="D28" s="106"/>
      <c r="E28" s="106"/>
      <c r="F28" s="106"/>
      <c r="G28" s="106"/>
      <c r="H28" s="106"/>
      <c r="I28" s="106"/>
      <c r="J28" s="93"/>
      <c r="K28" s="93"/>
      <c r="L28" s="93"/>
      <c r="M28" s="85"/>
      <c r="N28" s="85"/>
      <c r="O28" s="85"/>
      <c r="P28" s="85"/>
      <c r="Q28" s="85"/>
      <c r="R28" s="85"/>
      <c r="S28" s="85"/>
      <c r="T28" s="85"/>
      <c r="U28" s="93"/>
      <c r="V28" s="93"/>
      <c r="W28" s="93"/>
      <c r="X28" s="93"/>
      <c r="Y28" s="93"/>
      <c r="Z28" s="145"/>
      <c r="AA28" s="145"/>
      <c r="AB28" s="145"/>
      <c r="AC28" s="145"/>
      <c r="AD28" s="145"/>
      <c r="AE28" s="145"/>
      <c r="AF28" s="145"/>
      <c r="AG28" s="146"/>
      <c r="AI28" s="83" t="s">
        <v>56</v>
      </c>
      <c r="AJ28" s="83"/>
      <c r="AK28" s="83"/>
      <c r="AL28" s="83"/>
      <c r="AM28" s="83"/>
      <c r="AN28" s="83"/>
      <c r="AO28" s="83"/>
    </row>
    <row r="29" spans="2:41" ht="13.5" customHeight="1">
      <c r="B29" s="106" t="s">
        <v>23</v>
      </c>
      <c r="C29" s="106"/>
      <c r="D29" s="106"/>
      <c r="E29" s="106"/>
      <c r="F29" s="106"/>
      <c r="G29" s="106"/>
      <c r="H29" s="106"/>
      <c r="I29" s="106"/>
      <c r="J29" s="86" t="s">
        <v>59</v>
      </c>
      <c r="K29" s="87"/>
      <c r="L29" s="87"/>
      <c r="M29" s="87"/>
      <c r="N29" s="87" t="s">
        <v>60</v>
      </c>
      <c r="O29" s="87"/>
      <c r="P29" s="87"/>
      <c r="Q29" s="87"/>
      <c r="R29" s="87"/>
      <c r="S29" s="87" t="s">
        <v>61</v>
      </c>
      <c r="T29" s="87"/>
      <c r="U29" s="87"/>
      <c r="V29" s="87"/>
      <c r="W29" s="87"/>
      <c r="X29" s="87"/>
      <c r="Y29" s="87"/>
      <c r="Z29" s="87"/>
      <c r="AA29" s="87"/>
      <c r="AB29" s="87"/>
      <c r="AC29" s="87"/>
      <c r="AD29" s="87"/>
      <c r="AE29" s="87"/>
      <c r="AF29" s="87"/>
      <c r="AG29" s="88"/>
      <c r="AI29" s="83"/>
      <c r="AJ29" s="83"/>
      <c r="AK29" s="83"/>
      <c r="AL29" s="83"/>
      <c r="AM29" s="83"/>
      <c r="AN29" s="83"/>
      <c r="AO29" s="83"/>
    </row>
    <row r="30" spans="2:41" ht="13.5" customHeight="1">
      <c r="B30" s="106"/>
      <c r="C30" s="106"/>
      <c r="D30" s="106"/>
      <c r="E30" s="106"/>
      <c r="F30" s="106"/>
      <c r="G30" s="106"/>
      <c r="H30" s="106"/>
      <c r="I30" s="106"/>
      <c r="J30" s="92"/>
      <c r="K30" s="93"/>
      <c r="L30" s="93"/>
      <c r="M30" s="93"/>
      <c r="N30" s="93"/>
      <c r="O30" s="93"/>
      <c r="P30" s="93"/>
      <c r="Q30" s="93"/>
      <c r="R30" s="93"/>
      <c r="S30" s="93"/>
      <c r="T30" s="93"/>
      <c r="U30" s="93"/>
      <c r="V30" s="93"/>
      <c r="W30" s="93"/>
      <c r="X30" s="93"/>
      <c r="Y30" s="93"/>
      <c r="Z30" s="93"/>
      <c r="AA30" s="93"/>
      <c r="AB30" s="93"/>
      <c r="AC30" s="93"/>
      <c r="AD30" s="93"/>
      <c r="AE30" s="93"/>
      <c r="AF30" s="93"/>
      <c r="AG30" s="94"/>
      <c r="AI30" s="2" t="s">
        <v>50</v>
      </c>
      <c r="AJ30" s="9"/>
      <c r="AK30" s="9"/>
      <c r="AL30" s="9"/>
      <c r="AM30" s="9"/>
      <c r="AN30" s="9"/>
      <c r="AO30" s="9"/>
    </row>
    <row r="31" spans="2:41" ht="13.5" customHeight="1">
      <c r="B31" s="105" t="s">
        <v>24</v>
      </c>
      <c r="C31" s="105"/>
      <c r="D31" s="106" t="s">
        <v>25</v>
      </c>
      <c r="E31" s="106"/>
      <c r="F31" s="106"/>
      <c r="G31" s="106"/>
      <c r="H31" s="106"/>
      <c r="I31" s="106"/>
      <c r="J31" s="86"/>
      <c r="K31" s="87"/>
      <c r="L31" s="87"/>
      <c r="M31" s="87"/>
      <c r="N31" s="87"/>
      <c r="O31" s="87"/>
      <c r="P31" s="87"/>
      <c r="Q31" s="87"/>
      <c r="R31" s="87"/>
      <c r="S31" s="87"/>
      <c r="T31" s="87"/>
      <c r="U31" s="87"/>
      <c r="V31" s="87"/>
      <c r="W31" s="87"/>
      <c r="X31" s="87"/>
      <c r="Y31" s="87"/>
      <c r="Z31" s="87"/>
      <c r="AA31" s="87"/>
      <c r="AB31" s="87"/>
      <c r="AC31" s="87"/>
      <c r="AD31" s="87"/>
      <c r="AE31" s="87"/>
      <c r="AF31" s="87"/>
      <c r="AG31" s="88"/>
      <c r="AI31" s="2" t="s">
        <v>51</v>
      </c>
      <c r="AJ31" s="9"/>
      <c r="AK31" s="9"/>
      <c r="AL31" s="9"/>
      <c r="AM31" s="9"/>
      <c r="AN31" s="9"/>
      <c r="AO31" s="9"/>
    </row>
    <row r="32" spans="2:41" ht="13.5" customHeight="1">
      <c r="B32" s="105"/>
      <c r="C32" s="105"/>
      <c r="D32" s="106"/>
      <c r="E32" s="106"/>
      <c r="F32" s="106"/>
      <c r="G32" s="106"/>
      <c r="H32" s="106"/>
      <c r="I32" s="106"/>
      <c r="J32" s="92"/>
      <c r="K32" s="93"/>
      <c r="L32" s="93"/>
      <c r="M32" s="93"/>
      <c r="N32" s="93"/>
      <c r="O32" s="93"/>
      <c r="P32" s="93"/>
      <c r="Q32" s="93"/>
      <c r="R32" s="93"/>
      <c r="S32" s="93"/>
      <c r="T32" s="93"/>
      <c r="U32" s="93"/>
      <c r="V32" s="93"/>
      <c r="W32" s="93"/>
      <c r="X32" s="93"/>
      <c r="Y32" s="93"/>
      <c r="Z32" s="93"/>
      <c r="AA32" s="93"/>
      <c r="AB32" s="93"/>
      <c r="AC32" s="93"/>
      <c r="AD32" s="93"/>
      <c r="AE32" s="93"/>
      <c r="AF32" s="93"/>
      <c r="AG32" s="94"/>
    </row>
    <row r="33" spans="2:33" ht="13.5" customHeight="1">
      <c r="B33" s="105"/>
      <c r="C33" s="105"/>
      <c r="D33" s="106" t="s">
        <v>26</v>
      </c>
      <c r="E33" s="106"/>
      <c r="F33" s="106"/>
      <c r="G33" s="106"/>
      <c r="H33" s="106"/>
      <c r="I33" s="106"/>
      <c r="J33" s="86"/>
      <c r="K33" s="87"/>
      <c r="L33" s="87"/>
      <c r="M33" s="87"/>
      <c r="N33" s="87"/>
      <c r="O33" s="87"/>
      <c r="P33" s="87"/>
      <c r="Q33" s="87"/>
      <c r="R33" s="87"/>
      <c r="S33" s="87"/>
      <c r="T33" s="87"/>
      <c r="U33" s="87"/>
      <c r="V33" s="87"/>
      <c r="W33" s="87"/>
      <c r="X33" s="87"/>
      <c r="Y33" s="87"/>
      <c r="Z33" s="87"/>
      <c r="AA33" s="87"/>
      <c r="AB33" s="87"/>
      <c r="AC33" s="87"/>
      <c r="AD33" s="87"/>
      <c r="AE33" s="87"/>
      <c r="AF33" s="87"/>
      <c r="AG33" s="88"/>
    </row>
    <row r="34" spans="2:33" ht="13.5" customHeight="1">
      <c r="B34" s="105"/>
      <c r="C34" s="105"/>
      <c r="D34" s="106"/>
      <c r="E34" s="106"/>
      <c r="F34" s="106"/>
      <c r="G34" s="106"/>
      <c r="H34" s="106"/>
      <c r="I34" s="106"/>
      <c r="J34" s="92"/>
      <c r="K34" s="93"/>
      <c r="L34" s="93"/>
      <c r="M34" s="93"/>
      <c r="N34" s="93"/>
      <c r="O34" s="93"/>
      <c r="P34" s="93"/>
      <c r="Q34" s="93"/>
      <c r="R34" s="93"/>
      <c r="S34" s="93"/>
      <c r="T34" s="93"/>
      <c r="U34" s="93"/>
      <c r="V34" s="93"/>
      <c r="W34" s="93"/>
      <c r="X34" s="93"/>
      <c r="Y34" s="93"/>
      <c r="Z34" s="93"/>
      <c r="AA34" s="93"/>
      <c r="AB34" s="93"/>
      <c r="AC34" s="93"/>
      <c r="AD34" s="93"/>
      <c r="AE34" s="93"/>
      <c r="AF34" s="93"/>
      <c r="AG34" s="94"/>
    </row>
    <row r="35" spans="2:33" ht="13.5" customHeight="1">
      <c r="B35" s="105"/>
      <c r="C35" s="105"/>
      <c r="D35" s="106" t="s">
        <v>27</v>
      </c>
      <c r="E35" s="106"/>
      <c r="F35" s="106"/>
      <c r="G35" s="106"/>
      <c r="H35" s="106"/>
      <c r="I35" s="106"/>
      <c r="J35" s="107"/>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9"/>
    </row>
    <row r="36" spans="2:33" ht="13.5" customHeight="1">
      <c r="B36" s="105"/>
      <c r="C36" s="105"/>
      <c r="D36" s="106"/>
      <c r="E36" s="106"/>
      <c r="F36" s="106"/>
      <c r="G36" s="106"/>
      <c r="H36" s="106"/>
      <c r="I36" s="106"/>
      <c r="J36" s="110"/>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2"/>
    </row>
    <row r="37" spans="2:33" ht="13.5" customHeight="1">
      <c r="B37" s="106" t="s">
        <v>28</v>
      </c>
      <c r="C37" s="106"/>
      <c r="D37" s="106"/>
      <c r="E37" s="106"/>
      <c r="F37" s="106"/>
      <c r="G37" s="106"/>
      <c r="H37" s="106"/>
      <c r="I37" s="106"/>
      <c r="J37" s="86"/>
      <c r="K37" s="87"/>
      <c r="L37" s="87"/>
      <c r="M37" s="87"/>
      <c r="N37" s="87"/>
      <c r="O37" s="87"/>
      <c r="P37" s="87"/>
      <c r="Q37" s="87"/>
      <c r="R37" s="87"/>
      <c r="S37" s="87"/>
      <c r="T37" s="87"/>
      <c r="U37" s="87"/>
      <c r="V37" s="87"/>
      <c r="W37" s="87"/>
      <c r="X37" s="87"/>
      <c r="Y37" s="87"/>
      <c r="Z37" s="87"/>
      <c r="AA37" s="87"/>
      <c r="AB37" s="87"/>
      <c r="AC37" s="87"/>
      <c r="AD37" s="87"/>
      <c r="AE37" s="87"/>
      <c r="AF37" s="87"/>
      <c r="AG37" s="88"/>
    </row>
    <row r="38" spans="2:33" ht="13.5" customHeight="1">
      <c r="B38" s="106"/>
      <c r="C38" s="106"/>
      <c r="D38" s="106"/>
      <c r="E38" s="106"/>
      <c r="F38" s="106"/>
      <c r="G38" s="106"/>
      <c r="H38" s="106"/>
      <c r="I38" s="106"/>
      <c r="J38" s="92"/>
      <c r="K38" s="93"/>
      <c r="L38" s="93"/>
      <c r="M38" s="93"/>
      <c r="N38" s="93"/>
      <c r="O38" s="93"/>
      <c r="P38" s="93"/>
      <c r="Q38" s="93"/>
      <c r="R38" s="93"/>
      <c r="S38" s="93"/>
      <c r="T38" s="93"/>
      <c r="U38" s="93"/>
      <c r="V38" s="93"/>
      <c r="W38" s="93"/>
      <c r="X38" s="93"/>
      <c r="Y38" s="93"/>
      <c r="Z38" s="93"/>
      <c r="AA38" s="93"/>
      <c r="AB38" s="93"/>
      <c r="AC38" s="93"/>
      <c r="AD38" s="93"/>
      <c r="AE38" s="93"/>
      <c r="AF38" s="93"/>
      <c r="AG38" s="94"/>
    </row>
    <row r="39" spans="2:33" ht="13.5" customHeight="1">
      <c r="B39" s="106" t="s">
        <v>29</v>
      </c>
      <c r="C39" s="106"/>
      <c r="D39" s="106"/>
      <c r="E39" s="106"/>
      <c r="F39" s="106"/>
      <c r="G39" s="106"/>
      <c r="H39" s="106"/>
      <c r="I39" s="106"/>
      <c r="J39" s="86"/>
      <c r="K39" s="87"/>
      <c r="L39" s="87"/>
      <c r="M39" s="87"/>
      <c r="N39" s="87"/>
      <c r="O39" s="87"/>
      <c r="P39" s="87"/>
      <c r="Q39" s="87"/>
      <c r="R39" s="87"/>
      <c r="S39" s="87"/>
      <c r="T39" s="87"/>
      <c r="U39" s="87"/>
      <c r="V39" s="87"/>
      <c r="W39" s="87"/>
      <c r="X39" s="87"/>
      <c r="Y39" s="87"/>
      <c r="Z39" s="87"/>
      <c r="AA39" s="87"/>
      <c r="AB39" s="87"/>
      <c r="AC39" s="87"/>
      <c r="AD39" s="87"/>
      <c r="AE39" s="87"/>
      <c r="AF39" s="87"/>
      <c r="AG39" s="88"/>
    </row>
    <row r="40" spans="2:33" ht="13.5" customHeight="1">
      <c r="B40" s="106"/>
      <c r="C40" s="106"/>
      <c r="D40" s="106"/>
      <c r="E40" s="106"/>
      <c r="F40" s="106"/>
      <c r="G40" s="106"/>
      <c r="H40" s="106"/>
      <c r="I40" s="106"/>
      <c r="J40" s="92"/>
      <c r="K40" s="93"/>
      <c r="L40" s="93"/>
      <c r="M40" s="93"/>
      <c r="N40" s="93"/>
      <c r="O40" s="93"/>
      <c r="P40" s="93"/>
      <c r="Q40" s="93"/>
      <c r="R40" s="93"/>
      <c r="S40" s="93"/>
      <c r="T40" s="93"/>
      <c r="U40" s="93"/>
      <c r="V40" s="93"/>
      <c r="W40" s="93"/>
      <c r="X40" s="93"/>
      <c r="Y40" s="93"/>
      <c r="Z40" s="93"/>
      <c r="AA40" s="93"/>
      <c r="AB40" s="93"/>
      <c r="AC40" s="93"/>
      <c r="AD40" s="93"/>
      <c r="AE40" s="93"/>
      <c r="AF40" s="93"/>
      <c r="AG40" s="94"/>
    </row>
    <row r="41" spans="2:33" ht="13.5" customHeight="1">
      <c r="B41" s="103" t="s">
        <v>30</v>
      </c>
      <c r="C41" s="103"/>
      <c r="D41" s="103"/>
      <c r="E41" s="103"/>
      <c r="F41" s="103"/>
      <c r="G41" s="103"/>
      <c r="H41" s="103"/>
      <c r="I41" s="103"/>
      <c r="J41" s="103"/>
      <c r="K41" s="103"/>
      <c r="L41" s="103"/>
      <c r="M41" s="103"/>
      <c r="N41" s="103"/>
      <c r="O41" s="103"/>
      <c r="P41" s="103"/>
      <c r="Q41" s="103"/>
      <c r="R41" s="103"/>
      <c r="S41" s="103" t="s">
        <v>31</v>
      </c>
      <c r="T41" s="103"/>
      <c r="U41" s="103"/>
      <c r="V41" s="103"/>
      <c r="W41" s="103"/>
      <c r="X41" s="103"/>
      <c r="Y41" s="104" t="s">
        <v>32</v>
      </c>
      <c r="Z41" s="104"/>
      <c r="AA41" s="104"/>
      <c r="AB41" s="104"/>
      <c r="AC41" s="104"/>
      <c r="AD41" s="104"/>
      <c r="AE41" s="104"/>
      <c r="AF41" s="104"/>
      <c r="AG41" s="104"/>
    </row>
    <row r="42" spans="2:33" ht="13.5" customHeight="1">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4"/>
      <c r="Z42" s="104"/>
      <c r="AA42" s="104"/>
      <c r="AB42" s="104"/>
      <c r="AC42" s="104"/>
      <c r="AD42" s="104"/>
      <c r="AE42" s="104"/>
      <c r="AF42" s="104"/>
      <c r="AG42" s="104"/>
    </row>
    <row r="43" spans="2:33">
      <c r="B43" s="2" t="s">
        <v>33</v>
      </c>
    </row>
    <row r="44" spans="2:33">
      <c r="B44" s="2" t="s">
        <v>34</v>
      </c>
    </row>
    <row r="45" spans="2:33">
      <c r="B45" s="2" t="s">
        <v>35</v>
      </c>
    </row>
    <row r="46" spans="2:33">
      <c r="B46" s="2" t="s">
        <v>36</v>
      </c>
    </row>
    <row r="47" spans="2:33">
      <c r="B47" s="2" t="s">
        <v>37</v>
      </c>
    </row>
    <row r="48" spans="2:33">
      <c r="B48" s="2" t="s">
        <v>38</v>
      </c>
      <c r="C48" s="4"/>
      <c r="D48" s="4"/>
      <c r="E48" s="4"/>
      <c r="F48" s="4"/>
      <c r="G48" s="4"/>
      <c r="H48" s="4"/>
      <c r="I48" s="4"/>
      <c r="J48" s="4"/>
      <c r="K48" s="4"/>
      <c r="L48" s="4"/>
      <c r="M48" s="4"/>
      <c r="N48" s="4"/>
      <c r="O48" s="4"/>
      <c r="P48" s="4"/>
      <c r="Q48" s="4"/>
      <c r="R48" s="4"/>
      <c r="S48" s="4"/>
      <c r="T48" s="4"/>
      <c r="U48" s="4"/>
    </row>
    <row r="49" spans="2:33" s="1" customFormat="1" ht="14.25">
      <c r="B49" s="2" t="s">
        <v>297</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2:33" s="1" customFormat="1" ht="14.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2:33" s="1" customFormat="1" ht="14.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sheetData>
  <mergeCells count="69">
    <mergeCell ref="Z27:AG28"/>
    <mergeCell ref="B25:I26"/>
    <mergeCell ref="J25:L26"/>
    <mergeCell ref="M25:T26"/>
    <mergeCell ref="U25:Y26"/>
    <mergeCell ref="Z25:AG26"/>
    <mergeCell ref="J27:L28"/>
    <mergeCell ref="S29:T30"/>
    <mergeCell ref="J37:AG38"/>
    <mergeCell ref="B39:I40"/>
    <mergeCell ref="J39:AG40"/>
    <mergeCell ref="B29:I30"/>
    <mergeCell ref="U29:AG30"/>
    <mergeCell ref="J29:M30"/>
    <mergeCell ref="N29:O30"/>
    <mergeCell ref="P29:R30"/>
    <mergeCell ref="V9:AG10"/>
    <mergeCell ref="B27:I28"/>
    <mergeCell ref="B20:L21"/>
    <mergeCell ref="M20:AG21"/>
    <mergeCell ref="V11:AG11"/>
    <mergeCell ref="V12:AG12"/>
    <mergeCell ref="V13:AG13"/>
    <mergeCell ref="M27:T28"/>
    <mergeCell ref="U27:Y28"/>
    <mergeCell ref="U23:V23"/>
    <mergeCell ref="X23:Y23"/>
    <mergeCell ref="Z23:AB23"/>
    <mergeCell ref="B16:I19"/>
    <mergeCell ref="J16:AG19"/>
    <mergeCell ref="AC23:AD23"/>
    <mergeCell ref="B41:E42"/>
    <mergeCell ref="F41:R42"/>
    <mergeCell ref="S41:X42"/>
    <mergeCell ref="Y41:AG42"/>
    <mergeCell ref="B31:C36"/>
    <mergeCell ref="D31:I32"/>
    <mergeCell ref="J31:AG32"/>
    <mergeCell ref="D33:I34"/>
    <mergeCell ref="J33:AG34"/>
    <mergeCell ref="D35:I36"/>
    <mergeCell ref="J35:AG36"/>
    <mergeCell ref="B37:I38"/>
    <mergeCell ref="AB5:AC5"/>
    <mergeCell ref="AE5:AF5"/>
    <mergeCell ref="Y1:AC2"/>
    <mergeCell ref="AD1:AG2"/>
    <mergeCell ref="B3:AG4"/>
    <mergeCell ref="B1:H2"/>
    <mergeCell ref="I1:N2"/>
    <mergeCell ref="O1:S2"/>
    <mergeCell ref="T1:X2"/>
    <mergeCell ref="W5:Z5"/>
    <mergeCell ref="AI28:AO29"/>
    <mergeCell ref="X22:Y22"/>
    <mergeCell ref="X24:Y24"/>
    <mergeCell ref="B22:L24"/>
    <mergeCell ref="AC24:AD24"/>
    <mergeCell ref="M22:P22"/>
    <mergeCell ref="M24:P24"/>
    <mergeCell ref="R22:S22"/>
    <mergeCell ref="R24:S24"/>
    <mergeCell ref="Z22:AB22"/>
    <mergeCell ref="Z24:AB24"/>
    <mergeCell ref="AC22:AD22"/>
    <mergeCell ref="U22:V22"/>
    <mergeCell ref="U24:V24"/>
    <mergeCell ref="M23:P23"/>
    <mergeCell ref="R23:S23"/>
  </mergeCells>
  <phoneticPr fontId="2"/>
  <conditionalFormatting sqref="J16:AG19">
    <cfRule type="containsBlanks" dxfId="5" priority="3">
      <formula>LEN(TRIM(J16))=0</formula>
    </cfRule>
  </conditionalFormatting>
  <conditionalFormatting sqref="P29:R30">
    <cfRule type="containsBlanks" dxfId="4" priority="10">
      <formula>LEN(TRIM(P29))=0</formula>
    </cfRule>
  </conditionalFormatting>
  <conditionalFormatting sqref="V9:AG13 J31:AG36">
    <cfRule type="containsBlanks" dxfId="3" priority="1">
      <formula>LEN(TRIM(J9))=0</formula>
    </cfRule>
  </conditionalFormatting>
  <conditionalFormatting sqref="W5:Z5">
    <cfRule type="containsBlanks" dxfId="2" priority="9">
      <formula>LEN(TRIM(W5))=0</formula>
    </cfRule>
  </conditionalFormatting>
  <conditionalFormatting sqref="AB5:AC5">
    <cfRule type="containsBlanks" dxfId="1" priority="8">
      <formula>LEN(TRIM(AB5))=0</formula>
    </cfRule>
  </conditionalFormatting>
  <conditionalFormatting sqref="AE5:AF5">
    <cfRule type="containsBlanks" dxfId="0" priority="4">
      <formula>LEN(TRIM(AE5))=0</formula>
    </cfRule>
  </conditionalFormatting>
  <dataValidations count="6">
    <dataValidation allowBlank="1" showInputMessage="1" showErrorMessage="1" prompt="使用承認申請書提出日をご記入ください。" sqref="W5:AG5" xr:uid="{00000000-0002-0000-0000-000000000000}"/>
    <dataValidation allowBlank="1" showInputMessage="1" showErrorMessage="1" prompt="使用の目的、催しの名称後ご記入ください。" sqref="J16:AG19" xr:uid="{00000000-0002-0000-0000-000001000000}"/>
    <dataValidation allowBlank="1" showInputMessage="1" showErrorMessage="1" promptTitle="セルの大きさ注意" prompt="印刷時に文字が切れないようセルの大きさを調整してください。" sqref="V9 V11:AG13" xr:uid="{8868F03A-FE30-4F20-970A-3EADE69C1B1A}"/>
    <dataValidation type="list" allowBlank="1" showInputMessage="1" showErrorMessage="1" promptTitle="リストから選択してください" prompt="次のいずれかに該当する場合 有 を選択してください_x000a_①営利の目的で入場料、受講料、会費等を徴収して行事を開催するとき_x000a_②商品販売、商業宣伝等の営利的性格を有する行為をもってしようするとき" sqref="J25:L26" xr:uid="{C5ECE26D-2BE4-4D51-B42A-BFAE2C35FBB3}">
      <formula1>"有,無"</formula1>
    </dataValidation>
    <dataValidation type="list" allowBlank="1" showInputMessage="1" showErrorMessage="1" promptTitle="リストから選択してください" prompt="有の場合入場料の最高額も記載ください" sqref="J27:L28" xr:uid="{FE755F1B-15BA-4A9E-9AF2-F9C3F9A9CCED}">
      <formula1>"有,無"</formula1>
    </dataValidation>
    <dataValidation allowBlank="1" showInputMessage="1" showErrorMessage="1" prompt="施設設備使用料シートに記載された名称をご記入ください。_x000a_使用日時が同じものはまとめてご記載ください。_x000a_足りない行は適宜挿入してご使用ください。" sqref="B22:L24" xr:uid="{E6CDD103-B02A-407D-9B31-C7DC8B999810}"/>
  </dataValidations>
  <pageMargins left="0.75" right="0.75" top="1" bottom="0.38" header="0.51200000000000001" footer="0.23"/>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P54"/>
  <sheetViews>
    <sheetView view="pageBreakPreview" zoomScaleNormal="100" zoomScaleSheetLayoutView="100" workbookViewId="0">
      <selection activeCell="Q14" sqref="Q14"/>
    </sheetView>
  </sheetViews>
  <sheetFormatPr defaultRowHeight="13.5"/>
  <cols>
    <col min="1" max="33" width="2.5" style="2" customWidth="1"/>
    <col min="34" max="34" width="2.375" style="2" customWidth="1"/>
    <col min="35" max="45" width="8.875" style="2"/>
    <col min="46" max="46" width="5" style="2" customWidth="1"/>
    <col min="47" max="256" width="8.875" style="2"/>
    <col min="257" max="289" width="2.5" style="2" customWidth="1"/>
    <col min="290" max="290" width="2.375" style="2" customWidth="1"/>
    <col min="291" max="512" width="8.875" style="2"/>
    <col min="513" max="545" width="2.5" style="2" customWidth="1"/>
    <col min="546" max="546" width="2.375" style="2" customWidth="1"/>
    <col min="547" max="768" width="8.875" style="2"/>
    <col min="769" max="801" width="2.5" style="2" customWidth="1"/>
    <col min="802" max="802" width="2.375" style="2" customWidth="1"/>
    <col min="803" max="1024" width="8.875" style="2"/>
    <col min="1025" max="1057" width="2.5" style="2" customWidth="1"/>
    <col min="1058" max="1058" width="2.375" style="2" customWidth="1"/>
    <col min="1059" max="1280" width="8.875" style="2"/>
    <col min="1281" max="1313" width="2.5" style="2" customWidth="1"/>
    <col min="1314" max="1314" width="2.375" style="2" customWidth="1"/>
    <col min="1315" max="1536" width="8.875" style="2"/>
    <col min="1537" max="1569" width="2.5" style="2" customWidth="1"/>
    <col min="1570" max="1570" width="2.375" style="2" customWidth="1"/>
    <col min="1571" max="1792" width="8.875" style="2"/>
    <col min="1793" max="1825" width="2.5" style="2" customWidth="1"/>
    <col min="1826" max="1826" width="2.375" style="2" customWidth="1"/>
    <col min="1827" max="2048" width="8.875" style="2"/>
    <col min="2049" max="2081" width="2.5" style="2" customWidth="1"/>
    <col min="2082" max="2082" width="2.375" style="2" customWidth="1"/>
    <col min="2083" max="2304" width="8.875" style="2"/>
    <col min="2305" max="2337" width="2.5" style="2" customWidth="1"/>
    <col min="2338" max="2338" width="2.375" style="2" customWidth="1"/>
    <col min="2339" max="2560" width="8.875" style="2"/>
    <col min="2561" max="2593" width="2.5" style="2" customWidth="1"/>
    <col min="2594" max="2594" width="2.375" style="2" customWidth="1"/>
    <col min="2595" max="2816" width="8.875" style="2"/>
    <col min="2817" max="2849" width="2.5" style="2" customWidth="1"/>
    <col min="2850" max="2850" width="2.375" style="2" customWidth="1"/>
    <col min="2851" max="3072" width="8.875" style="2"/>
    <col min="3073" max="3105" width="2.5" style="2" customWidth="1"/>
    <col min="3106" max="3106" width="2.375" style="2" customWidth="1"/>
    <col min="3107" max="3328" width="8.875" style="2"/>
    <col min="3329" max="3361" width="2.5" style="2" customWidth="1"/>
    <col min="3362" max="3362" width="2.375" style="2" customWidth="1"/>
    <col min="3363" max="3584" width="8.875" style="2"/>
    <col min="3585" max="3617" width="2.5" style="2" customWidth="1"/>
    <col min="3618" max="3618" width="2.375" style="2" customWidth="1"/>
    <col min="3619" max="3840" width="8.875" style="2"/>
    <col min="3841" max="3873" width="2.5" style="2" customWidth="1"/>
    <col min="3874" max="3874" width="2.375" style="2" customWidth="1"/>
    <col min="3875" max="4096" width="8.875" style="2"/>
    <col min="4097" max="4129" width="2.5" style="2" customWidth="1"/>
    <col min="4130" max="4130" width="2.375" style="2" customWidth="1"/>
    <col min="4131" max="4352" width="8.875" style="2"/>
    <col min="4353" max="4385" width="2.5" style="2" customWidth="1"/>
    <col min="4386" max="4386" width="2.375" style="2" customWidth="1"/>
    <col min="4387" max="4608" width="8.875" style="2"/>
    <col min="4609" max="4641" width="2.5" style="2" customWidth="1"/>
    <col min="4642" max="4642" width="2.375" style="2" customWidth="1"/>
    <col min="4643" max="4864" width="8.875" style="2"/>
    <col min="4865" max="4897" width="2.5" style="2" customWidth="1"/>
    <col min="4898" max="4898" width="2.375" style="2" customWidth="1"/>
    <col min="4899" max="5120" width="8.875" style="2"/>
    <col min="5121" max="5153" width="2.5" style="2" customWidth="1"/>
    <col min="5154" max="5154" width="2.375" style="2" customWidth="1"/>
    <col min="5155" max="5376" width="8.875" style="2"/>
    <col min="5377" max="5409" width="2.5" style="2" customWidth="1"/>
    <col min="5410" max="5410" width="2.375" style="2" customWidth="1"/>
    <col min="5411" max="5632" width="8.875" style="2"/>
    <col min="5633" max="5665" width="2.5" style="2" customWidth="1"/>
    <col min="5666" max="5666" width="2.375" style="2" customWidth="1"/>
    <col min="5667" max="5888" width="8.875" style="2"/>
    <col min="5889" max="5921" width="2.5" style="2" customWidth="1"/>
    <col min="5922" max="5922" width="2.375" style="2" customWidth="1"/>
    <col min="5923" max="6144" width="8.875" style="2"/>
    <col min="6145" max="6177" width="2.5" style="2" customWidth="1"/>
    <col min="6178" max="6178" width="2.375" style="2" customWidth="1"/>
    <col min="6179" max="6400" width="8.875" style="2"/>
    <col min="6401" max="6433" width="2.5" style="2" customWidth="1"/>
    <col min="6434" max="6434" width="2.375" style="2" customWidth="1"/>
    <col min="6435" max="6656" width="8.875" style="2"/>
    <col min="6657" max="6689" width="2.5" style="2" customWidth="1"/>
    <col min="6690" max="6690" width="2.375" style="2" customWidth="1"/>
    <col min="6691" max="6912" width="8.875" style="2"/>
    <col min="6913" max="6945" width="2.5" style="2" customWidth="1"/>
    <col min="6946" max="6946" width="2.375" style="2" customWidth="1"/>
    <col min="6947" max="7168" width="8.875" style="2"/>
    <col min="7169" max="7201" width="2.5" style="2" customWidth="1"/>
    <col min="7202" max="7202" width="2.375" style="2" customWidth="1"/>
    <col min="7203" max="7424" width="8.875" style="2"/>
    <col min="7425" max="7457" width="2.5" style="2" customWidth="1"/>
    <col min="7458" max="7458" width="2.375" style="2" customWidth="1"/>
    <col min="7459" max="7680" width="8.875" style="2"/>
    <col min="7681" max="7713" width="2.5" style="2" customWidth="1"/>
    <col min="7714" max="7714" width="2.375" style="2" customWidth="1"/>
    <col min="7715" max="7936" width="8.875" style="2"/>
    <col min="7937" max="7969" width="2.5" style="2" customWidth="1"/>
    <col min="7970" max="7970" width="2.375" style="2" customWidth="1"/>
    <col min="7971" max="8192" width="8.875" style="2"/>
    <col min="8193" max="8225" width="2.5" style="2" customWidth="1"/>
    <col min="8226" max="8226" width="2.375" style="2" customWidth="1"/>
    <col min="8227" max="8448" width="8.875" style="2"/>
    <col min="8449" max="8481" width="2.5" style="2" customWidth="1"/>
    <col min="8482" max="8482" width="2.375" style="2" customWidth="1"/>
    <col min="8483" max="8704" width="8.875" style="2"/>
    <col min="8705" max="8737" width="2.5" style="2" customWidth="1"/>
    <col min="8738" max="8738" width="2.375" style="2" customWidth="1"/>
    <col min="8739" max="8960" width="8.875" style="2"/>
    <col min="8961" max="8993" width="2.5" style="2" customWidth="1"/>
    <col min="8994" max="8994" width="2.375" style="2" customWidth="1"/>
    <col min="8995" max="9216" width="8.875" style="2"/>
    <col min="9217" max="9249" width="2.5" style="2" customWidth="1"/>
    <col min="9250" max="9250" width="2.375" style="2" customWidth="1"/>
    <col min="9251" max="9472" width="8.875" style="2"/>
    <col min="9473" max="9505" width="2.5" style="2" customWidth="1"/>
    <col min="9506" max="9506" width="2.375" style="2" customWidth="1"/>
    <col min="9507" max="9728" width="8.875" style="2"/>
    <col min="9729" max="9761" width="2.5" style="2" customWidth="1"/>
    <col min="9762" max="9762" width="2.375" style="2" customWidth="1"/>
    <col min="9763" max="9984" width="8.875" style="2"/>
    <col min="9985" max="10017" width="2.5" style="2" customWidth="1"/>
    <col min="10018" max="10018" width="2.375" style="2" customWidth="1"/>
    <col min="10019" max="10240" width="8.875" style="2"/>
    <col min="10241" max="10273" width="2.5" style="2" customWidth="1"/>
    <col min="10274" max="10274" width="2.375" style="2" customWidth="1"/>
    <col min="10275" max="10496" width="8.875" style="2"/>
    <col min="10497" max="10529" width="2.5" style="2" customWidth="1"/>
    <col min="10530" max="10530" width="2.375" style="2" customWidth="1"/>
    <col min="10531" max="10752" width="8.875" style="2"/>
    <col min="10753" max="10785" width="2.5" style="2" customWidth="1"/>
    <col min="10786" max="10786" width="2.375" style="2" customWidth="1"/>
    <col min="10787" max="11008" width="8.875" style="2"/>
    <col min="11009" max="11041" width="2.5" style="2" customWidth="1"/>
    <col min="11042" max="11042" width="2.375" style="2" customWidth="1"/>
    <col min="11043" max="11264" width="8.875" style="2"/>
    <col min="11265" max="11297" width="2.5" style="2" customWidth="1"/>
    <col min="11298" max="11298" width="2.375" style="2" customWidth="1"/>
    <col min="11299" max="11520" width="8.875" style="2"/>
    <col min="11521" max="11553" width="2.5" style="2" customWidth="1"/>
    <col min="11554" max="11554" width="2.375" style="2" customWidth="1"/>
    <col min="11555" max="11776" width="8.875" style="2"/>
    <col min="11777" max="11809" width="2.5" style="2" customWidth="1"/>
    <col min="11810" max="11810" width="2.375" style="2" customWidth="1"/>
    <col min="11811" max="12032" width="8.875" style="2"/>
    <col min="12033" max="12065" width="2.5" style="2" customWidth="1"/>
    <col min="12066" max="12066" width="2.375" style="2" customWidth="1"/>
    <col min="12067" max="12288" width="8.875" style="2"/>
    <col min="12289" max="12321" width="2.5" style="2" customWidth="1"/>
    <col min="12322" max="12322" width="2.375" style="2" customWidth="1"/>
    <col min="12323" max="12544" width="8.875" style="2"/>
    <col min="12545" max="12577" width="2.5" style="2" customWidth="1"/>
    <col min="12578" max="12578" width="2.375" style="2" customWidth="1"/>
    <col min="12579" max="12800" width="8.875" style="2"/>
    <col min="12801" max="12833" width="2.5" style="2" customWidth="1"/>
    <col min="12834" max="12834" width="2.375" style="2" customWidth="1"/>
    <col min="12835" max="13056" width="8.875" style="2"/>
    <col min="13057" max="13089" width="2.5" style="2" customWidth="1"/>
    <col min="13090" max="13090" width="2.375" style="2" customWidth="1"/>
    <col min="13091" max="13312" width="8.875" style="2"/>
    <col min="13313" max="13345" width="2.5" style="2" customWidth="1"/>
    <col min="13346" max="13346" width="2.375" style="2" customWidth="1"/>
    <col min="13347" max="13568" width="8.875" style="2"/>
    <col min="13569" max="13601" width="2.5" style="2" customWidth="1"/>
    <col min="13602" max="13602" width="2.375" style="2" customWidth="1"/>
    <col min="13603" max="13824" width="8.875" style="2"/>
    <col min="13825" max="13857" width="2.5" style="2" customWidth="1"/>
    <col min="13858" max="13858" width="2.375" style="2" customWidth="1"/>
    <col min="13859" max="14080" width="8.875" style="2"/>
    <col min="14081" max="14113" width="2.5" style="2" customWidth="1"/>
    <col min="14114" max="14114" width="2.375" style="2" customWidth="1"/>
    <col min="14115" max="14336" width="8.875" style="2"/>
    <col min="14337" max="14369" width="2.5" style="2" customWidth="1"/>
    <col min="14370" max="14370" width="2.375" style="2" customWidth="1"/>
    <col min="14371" max="14592" width="8.875" style="2"/>
    <col min="14593" max="14625" width="2.5" style="2" customWidth="1"/>
    <col min="14626" max="14626" width="2.375" style="2" customWidth="1"/>
    <col min="14627" max="14848" width="8.875" style="2"/>
    <col min="14849" max="14881" width="2.5" style="2" customWidth="1"/>
    <col min="14882" max="14882" width="2.375" style="2" customWidth="1"/>
    <col min="14883" max="15104" width="8.875" style="2"/>
    <col min="15105" max="15137" width="2.5" style="2" customWidth="1"/>
    <col min="15138" max="15138" width="2.375" style="2" customWidth="1"/>
    <col min="15139" max="15360" width="8.875" style="2"/>
    <col min="15361" max="15393" width="2.5" style="2" customWidth="1"/>
    <col min="15394" max="15394" width="2.375" style="2" customWidth="1"/>
    <col min="15395" max="15616" width="8.875" style="2"/>
    <col min="15617" max="15649" width="2.5" style="2" customWidth="1"/>
    <col min="15650" max="15650" width="2.375" style="2" customWidth="1"/>
    <col min="15651" max="15872" width="8.875" style="2"/>
    <col min="15873" max="15905" width="2.5" style="2" customWidth="1"/>
    <col min="15906" max="15906" width="2.375" style="2" customWidth="1"/>
    <col min="15907" max="16128" width="8.875" style="2"/>
    <col min="16129" max="16161" width="2.5" style="2" customWidth="1"/>
    <col min="16162" max="16162" width="2.375" style="2" customWidth="1"/>
    <col min="16163" max="16384" width="8.875" style="2"/>
  </cols>
  <sheetData>
    <row r="1" spans="2:35" s="1" customFormat="1" ht="13.5" customHeight="1">
      <c r="B1" s="1" t="s">
        <v>0</v>
      </c>
    </row>
    <row r="2" spans="2:35" s="1" customFormat="1" ht="13.5" customHeight="1">
      <c r="B2" s="100" t="s">
        <v>1</v>
      </c>
      <c r="C2" s="100"/>
      <c r="D2" s="100"/>
      <c r="E2" s="100"/>
      <c r="F2" s="100"/>
      <c r="G2" s="100"/>
      <c r="H2" s="100"/>
      <c r="I2" s="100" t="s">
        <v>2</v>
      </c>
      <c r="J2" s="100"/>
      <c r="K2" s="100"/>
      <c r="L2" s="100"/>
      <c r="M2" s="100"/>
      <c r="N2" s="100"/>
      <c r="O2" s="100" t="s">
        <v>3</v>
      </c>
      <c r="P2" s="100"/>
      <c r="Q2" s="100"/>
      <c r="R2" s="100"/>
      <c r="S2" s="100"/>
      <c r="T2" s="100" t="s">
        <v>4</v>
      </c>
      <c r="U2" s="100"/>
      <c r="V2" s="100"/>
      <c r="W2" s="100"/>
      <c r="X2" s="100"/>
      <c r="Y2" s="100" t="s">
        <v>5</v>
      </c>
      <c r="Z2" s="100"/>
      <c r="AA2" s="100"/>
      <c r="AB2" s="100"/>
      <c r="AC2" s="100"/>
      <c r="AD2" s="100" t="s">
        <v>6</v>
      </c>
      <c r="AE2" s="100"/>
      <c r="AF2" s="100"/>
      <c r="AG2" s="100"/>
    </row>
    <row r="3" spans="2:35" s="1" customFormat="1" ht="13.5" customHeight="1">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row>
    <row r="4" spans="2:35" s="1" customFormat="1" ht="13.5" customHeight="1">
      <c r="B4" s="101" t="s">
        <v>7</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row>
    <row r="5" spans="2:35" ht="13.5" customHeight="1">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row>
    <row r="6" spans="2:35">
      <c r="W6" s="148" t="s">
        <v>63</v>
      </c>
      <c r="X6" s="148"/>
      <c r="Y6" s="148"/>
      <c r="Z6" s="148"/>
      <c r="AA6" s="3" t="s">
        <v>8</v>
      </c>
      <c r="AB6" s="148">
        <v>4</v>
      </c>
      <c r="AC6" s="148"/>
      <c r="AD6" s="3" t="s">
        <v>9</v>
      </c>
      <c r="AE6" s="148">
        <v>1</v>
      </c>
      <c r="AF6" s="148"/>
      <c r="AG6" s="3" t="s">
        <v>10</v>
      </c>
      <c r="AI6" s="2" t="s">
        <v>48</v>
      </c>
    </row>
    <row r="8" spans="2:35">
      <c r="B8" s="2" t="s">
        <v>296</v>
      </c>
    </row>
    <row r="10" spans="2:35">
      <c r="P10" s="2" t="s">
        <v>11</v>
      </c>
      <c r="T10" s="10" t="s">
        <v>12</v>
      </c>
      <c r="AA10" s="5"/>
      <c r="AI10" s="8" t="s">
        <v>52</v>
      </c>
    </row>
    <row r="11" spans="2:35">
      <c r="Q11" s="6"/>
      <c r="T11" s="10" t="s">
        <v>13</v>
      </c>
      <c r="AF11" s="5"/>
      <c r="AI11" s="2" t="s">
        <v>58</v>
      </c>
    </row>
    <row r="12" spans="2:35">
      <c r="Q12" s="5"/>
      <c r="T12" s="10" t="s">
        <v>14</v>
      </c>
      <c r="AI12" s="2" t="s">
        <v>55</v>
      </c>
    </row>
    <row r="13" spans="2:35">
      <c r="Q13" s="2" t="s">
        <v>27</v>
      </c>
      <c r="V13" s="5" t="s">
        <v>44</v>
      </c>
    </row>
    <row r="15" spans="2:35">
      <c r="B15" s="2" t="s">
        <v>15</v>
      </c>
    </row>
    <row r="16" spans="2:35" ht="13.5" customHeight="1">
      <c r="B16" s="176" t="s">
        <v>16</v>
      </c>
      <c r="C16" s="177"/>
      <c r="D16" s="177"/>
      <c r="E16" s="177"/>
      <c r="F16" s="177"/>
      <c r="G16" s="177"/>
      <c r="H16" s="177"/>
      <c r="I16" s="178"/>
      <c r="J16" s="182" t="s">
        <v>40</v>
      </c>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4"/>
    </row>
    <row r="17" spans="2:42" ht="13.5" customHeight="1">
      <c r="B17" s="179"/>
      <c r="C17" s="180"/>
      <c r="D17" s="180"/>
      <c r="E17" s="180"/>
      <c r="F17" s="180"/>
      <c r="G17" s="180"/>
      <c r="H17" s="180"/>
      <c r="I17" s="181"/>
      <c r="J17" s="185"/>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7"/>
      <c r="AI17" s="2" t="s">
        <v>47</v>
      </c>
    </row>
    <row r="18" spans="2:42" ht="13.5" customHeight="1">
      <c r="B18" s="179"/>
      <c r="C18" s="180"/>
      <c r="D18" s="180"/>
      <c r="E18" s="180"/>
      <c r="F18" s="180"/>
      <c r="G18" s="180"/>
      <c r="H18" s="180"/>
      <c r="I18" s="181"/>
      <c r="J18" s="185"/>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7"/>
    </row>
    <row r="19" spans="2:42" ht="13.5" customHeight="1">
      <c r="B19" s="179"/>
      <c r="C19" s="180"/>
      <c r="D19" s="180"/>
      <c r="E19" s="180"/>
      <c r="F19" s="180"/>
      <c r="G19" s="180"/>
      <c r="H19" s="180"/>
      <c r="I19" s="181"/>
      <c r="J19" s="185"/>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7"/>
    </row>
    <row r="20" spans="2:42" ht="13.5" customHeight="1">
      <c r="B20" s="188" t="s">
        <v>295</v>
      </c>
      <c r="C20" s="189"/>
      <c r="D20" s="189"/>
      <c r="E20" s="189"/>
      <c r="F20" s="189"/>
      <c r="G20" s="189"/>
      <c r="H20" s="189"/>
      <c r="I20" s="189"/>
      <c r="J20" s="189"/>
      <c r="K20" s="189"/>
      <c r="L20" s="190"/>
      <c r="M20" s="194" t="s">
        <v>17</v>
      </c>
      <c r="N20" s="195"/>
      <c r="O20" s="195"/>
      <c r="P20" s="195"/>
      <c r="Q20" s="195"/>
      <c r="R20" s="195"/>
      <c r="S20" s="195"/>
      <c r="T20" s="195"/>
      <c r="U20" s="195"/>
      <c r="V20" s="195"/>
      <c r="W20" s="195"/>
      <c r="X20" s="196"/>
      <c r="Y20" s="196"/>
      <c r="Z20" s="196"/>
      <c r="AA20" s="196"/>
      <c r="AB20" s="196"/>
      <c r="AC20" s="196"/>
      <c r="AD20" s="196"/>
      <c r="AE20" s="196"/>
      <c r="AF20" s="196"/>
      <c r="AG20" s="197"/>
      <c r="AI20" s="2" t="s">
        <v>57</v>
      </c>
    </row>
    <row r="21" spans="2:42" ht="13.5" customHeight="1">
      <c r="B21" s="191"/>
      <c r="C21" s="192"/>
      <c r="D21" s="192"/>
      <c r="E21" s="192"/>
      <c r="F21" s="192"/>
      <c r="G21" s="192"/>
      <c r="H21" s="192"/>
      <c r="I21" s="192"/>
      <c r="J21" s="192"/>
      <c r="K21" s="192"/>
      <c r="L21" s="193"/>
      <c r="M21" s="198"/>
      <c r="N21" s="199"/>
      <c r="O21" s="199"/>
      <c r="P21" s="199"/>
      <c r="Q21" s="199"/>
      <c r="R21" s="199"/>
      <c r="S21" s="199"/>
      <c r="T21" s="199"/>
      <c r="U21" s="199"/>
      <c r="V21" s="199"/>
      <c r="W21" s="199"/>
      <c r="X21" s="200"/>
      <c r="Y21" s="200"/>
      <c r="Z21" s="200"/>
      <c r="AA21" s="200"/>
      <c r="AB21" s="200"/>
      <c r="AC21" s="200"/>
      <c r="AD21" s="200"/>
      <c r="AE21" s="200"/>
      <c r="AF21" s="200"/>
      <c r="AG21" s="201"/>
    </row>
    <row r="22" spans="2:42" ht="13.5" customHeight="1">
      <c r="B22" s="202" t="s">
        <v>39</v>
      </c>
      <c r="C22" s="203"/>
      <c r="D22" s="203"/>
      <c r="E22" s="203"/>
      <c r="F22" s="203"/>
      <c r="G22" s="203"/>
      <c r="H22" s="203"/>
      <c r="I22" s="203"/>
      <c r="J22" s="203"/>
      <c r="K22" s="203"/>
      <c r="L22" s="203"/>
      <c r="M22" s="153"/>
      <c r="N22" s="147"/>
      <c r="O22" s="147"/>
      <c r="P22" s="147"/>
      <c r="Q22" s="147"/>
      <c r="R22" s="147"/>
      <c r="S22" s="147"/>
      <c r="T22" s="147"/>
      <c r="U22" s="147"/>
      <c r="V22" s="147"/>
      <c r="W22" s="147"/>
      <c r="X22" s="147"/>
      <c r="Y22" s="147"/>
      <c r="Z22" s="147"/>
      <c r="AA22" s="147"/>
      <c r="AB22" s="147"/>
      <c r="AC22" s="147"/>
      <c r="AD22" s="147"/>
      <c r="AE22" s="147"/>
      <c r="AF22" s="147"/>
      <c r="AG22" s="150"/>
      <c r="AI22" s="2" t="s">
        <v>42</v>
      </c>
      <c r="AJ22" s="5"/>
      <c r="AK22" s="5"/>
      <c r="AL22" s="5"/>
      <c r="AM22" s="5"/>
    </row>
    <row r="23" spans="2:42" ht="13.5" customHeight="1">
      <c r="B23" s="204"/>
      <c r="C23" s="205"/>
      <c r="D23" s="205"/>
      <c r="E23" s="205"/>
      <c r="F23" s="205"/>
      <c r="G23" s="205"/>
      <c r="H23" s="205"/>
      <c r="I23" s="205"/>
      <c r="J23" s="205"/>
      <c r="K23" s="205"/>
      <c r="L23" s="205"/>
      <c r="M23" s="154"/>
      <c r="N23" s="148"/>
      <c r="O23" s="148"/>
      <c r="P23" s="148"/>
      <c r="Q23" s="148"/>
      <c r="R23" s="148"/>
      <c r="S23" s="148"/>
      <c r="T23" s="148"/>
      <c r="U23" s="148"/>
      <c r="V23" s="148"/>
      <c r="W23" s="148"/>
      <c r="X23" s="148"/>
      <c r="Y23" s="148"/>
      <c r="Z23" s="148"/>
      <c r="AA23" s="148"/>
      <c r="AB23" s="148"/>
      <c r="AC23" s="148"/>
      <c r="AD23" s="148"/>
      <c r="AE23" s="148"/>
      <c r="AF23" s="148"/>
      <c r="AG23" s="151"/>
      <c r="AI23" s="2" t="s">
        <v>46</v>
      </c>
      <c r="AJ23" s="5"/>
      <c r="AK23" s="5"/>
      <c r="AL23" s="5"/>
      <c r="AM23" s="5"/>
    </row>
    <row r="24" spans="2:42" ht="13.5" customHeight="1">
      <c r="B24" s="204"/>
      <c r="C24" s="205"/>
      <c r="D24" s="205"/>
      <c r="E24" s="205"/>
      <c r="F24" s="205"/>
      <c r="G24" s="205"/>
      <c r="H24" s="205"/>
      <c r="I24" s="205"/>
      <c r="J24" s="205"/>
      <c r="K24" s="205"/>
      <c r="L24" s="205"/>
      <c r="M24" s="154" t="s">
        <v>298</v>
      </c>
      <c r="N24" s="148"/>
      <c r="O24" s="148"/>
      <c r="P24" s="148"/>
      <c r="Q24" s="148" t="s">
        <v>8</v>
      </c>
      <c r="R24" s="148">
        <v>4</v>
      </c>
      <c r="S24" s="148"/>
      <c r="T24" s="148" t="s">
        <v>18</v>
      </c>
      <c r="U24" s="148">
        <v>30</v>
      </c>
      <c r="V24" s="148"/>
      <c r="W24" s="148" t="s">
        <v>10</v>
      </c>
      <c r="X24" s="148">
        <v>9</v>
      </c>
      <c r="Y24" s="148"/>
      <c r="Z24" s="148" t="s">
        <v>53</v>
      </c>
      <c r="AA24" s="148"/>
      <c r="AB24" s="148"/>
      <c r="AC24" s="148">
        <v>17</v>
      </c>
      <c r="AD24" s="148"/>
      <c r="AE24" s="148" t="s">
        <v>54</v>
      </c>
      <c r="AF24" s="148"/>
      <c r="AG24" s="151"/>
    </row>
    <row r="25" spans="2:42" ht="13.5" customHeight="1">
      <c r="B25" s="204"/>
      <c r="C25" s="205"/>
      <c r="D25" s="205"/>
      <c r="E25" s="205"/>
      <c r="F25" s="205"/>
      <c r="G25" s="205"/>
      <c r="H25" s="205"/>
      <c r="I25" s="205"/>
      <c r="J25" s="205"/>
      <c r="K25" s="205"/>
      <c r="L25" s="205"/>
      <c r="M25" s="154"/>
      <c r="N25" s="148"/>
      <c r="O25" s="148"/>
      <c r="P25" s="148"/>
      <c r="Q25" s="148"/>
      <c r="R25" s="148"/>
      <c r="S25" s="148"/>
      <c r="T25" s="148"/>
      <c r="U25" s="148"/>
      <c r="V25" s="148"/>
      <c r="W25" s="148"/>
      <c r="X25" s="148"/>
      <c r="Y25" s="148"/>
      <c r="Z25" s="148"/>
      <c r="AA25" s="148"/>
      <c r="AB25" s="148"/>
      <c r="AC25" s="148"/>
      <c r="AD25" s="148"/>
      <c r="AE25" s="148"/>
      <c r="AF25" s="148"/>
      <c r="AG25" s="151"/>
      <c r="AI25" s="2" t="s">
        <v>45</v>
      </c>
    </row>
    <row r="26" spans="2:42" ht="13.5" customHeight="1">
      <c r="B26" s="206"/>
      <c r="C26" s="207"/>
      <c r="D26" s="207"/>
      <c r="E26" s="207"/>
      <c r="F26" s="207"/>
      <c r="G26" s="207"/>
      <c r="H26" s="207"/>
      <c r="I26" s="207"/>
      <c r="J26" s="207"/>
      <c r="K26" s="207"/>
      <c r="L26" s="207"/>
      <c r="M26" s="154"/>
      <c r="N26" s="148"/>
      <c r="O26" s="148"/>
      <c r="P26" s="148"/>
      <c r="Q26" s="148"/>
      <c r="R26" s="148"/>
      <c r="S26" s="148"/>
      <c r="T26" s="148"/>
      <c r="U26" s="148"/>
      <c r="V26" s="148"/>
      <c r="W26" s="148"/>
      <c r="X26" s="148"/>
      <c r="Y26" s="148"/>
      <c r="Z26" s="148"/>
      <c r="AA26" s="148"/>
      <c r="AB26" s="148"/>
      <c r="AC26" s="148"/>
      <c r="AD26" s="148"/>
      <c r="AE26" s="148"/>
      <c r="AF26" s="148"/>
      <c r="AG26" s="151"/>
      <c r="AI26" s="7" t="s">
        <v>49</v>
      </c>
      <c r="AJ26" s="7"/>
      <c r="AK26" s="7"/>
      <c r="AL26" s="7"/>
      <c r="AM26" s="7"/>
      <c r="AN26" s="7"/>
      <c r="AO26" s="7"/>
    </row>
    <row r="27" spans="2:42" ht="13.5" customHeight="1">
      <c r="B27" s="208"/>
      <c r="C27" s="209"/>
      <c r="D27" s="209"/>
      <c r="E27" s="209"/>
      <c r="F27" s="209"/>
      <c r="G27" s="209"/>
      <c r="H27" s="209"/>
      <c r="I27" s="209"/>
      <c r="J27" s="209"/>
      <c r="K27" s="209"/>
      <c r="L27" s="209"/>
      <c r="M27" s="155"/>
      <c r="N27" s="149"/>
      <c r="O27" s="149"/>
      <c r="P27" s="149"/>
      <c r="Q27" s="149"/>
      <c r="R27" s="149"/>
      <c r="S27" s="149"/>
      <c r="T27" s="149"/>
      <c r="U27" s="149"/>
      <c r="V27" s="149"/>
      <c r="W27" s="149"/>
      <c r="X27" s="149"/>
      <c r="Y27" s="149"/>
      <c r="Z27" s="149"/>
      <c r="AA27" s="149"/>
      <c r="AB27" s="149"/>
      <c r="AC27" s="149"/>
      <c r="AD27" s="149"/>
      <c r="AE27" s="149"/>
      <c r="AF27" s="149"/>
      <c r="AG27" s="152"/>
      <c r="AI27" s="7"/>
      <c r="AJ27" s="7"/>
      <c r="AK27" s="7"/>
      <c r="AL27" s="7"/>
      <c r="AM27" s="7"/>
      <c r="AN27" s="7"/>
      <c r="AO27" s="7"/>
    </row>
    <row r="28" spans="2:42" ht="13.5" customHeight="1">
      <c r="B28" s="170" t="s">
        <v>19</v>
      </c>
      <c r="C28" s="170"/>
      <c r="D28" s="170"/>
      <c r="E28" s="170"/>
      <c r="F28" s="170"/>
      <c r="G28" s="170"/>
      <c r="H28" s="170"/>
      <c r="I28" s="170"/>
      <c r="J28" s="148" t="s">
        <v>62</v>
      </c>
      <c r="K28" s="148"/>
      <c r="L28" s="148"/>
      <c r="M28" s="171"/>
      <c r="N28" s="171"/>
      <c r="O28" s="171"/>
      <c r="P28" s="171"/>
      <c r="Q28" s="171"/>
      <c r="R28" s="171"/>
      <c r="S28" s="171"/>
      <c r="T28" s="171"/>
      <c r="U28" s="99"/>
      <c r="V28" s="99"/>
      <c r="W28" s="99"/>
      <c r="X28" s="99"/>
      <c r="Y28" s="99"/>
      <c r="Z28" s="173"/>
      <c r="AA28" s="173"/>
      <c r="AB28" s="173"/>
      <c r="AC28" s="173"/>
      <c r="AD28" s="173"/>
      <c r="AE28" s="173"/>
      <c r="AF28" s="173"/>
      <c r="AG28" s="174"/>
      <c r="AI28" s="83" t="s">
        <v>56</v>
      </c>
      <c r="AJ28" s="83"/>
      <c r="AK28" s="83"/>
      <c r="AL28" s="83"/>
      <c r="AM28" s="83"/>
      <c r="AN28" s="83"/>
      <c r="AO28" s="83"/>
    </row>
    <row r="29" spans="2:42" ht="13.5" customHeight="1">
      <c r="B29" s="158"/>
      <c r="C29" s="158"/>
      <c r="D29" s="158"/>
      <c r="E29" s="158"/>
      <c r="F29" s="158"/>
      <c r="G29" s="158"/>
      <c r="H29" s="158"/>
      <c r="I29" s="158"/>
      <c r="J29" s="149"/>
      <c r="K29" s="149"/>
      <c r="L29" s="149"/>
      <c r="M29" s="172"/>
      <c r="N29" s="172"/>
      <c r="O29" s="172"/>
      <c r="P29" s="172"/>
      <c r="Q29" s="172"/>
      <c r="R29" s="172"/>
      <c r="S29" s="172"/>
      <c r="T29" s="172"/>
      <c r="U29" s="165"/>
      <c r="V29" s="165"/>
      <c r="W29" s="165"/>
      <c r="X29" s="165"/>
      <c r="Y29" s="165"/>
      <c r="Z29" s="162"/>
      <c r="AA29" s="162"/>
      <c r="AB29" s="162"/>
      <c r="AC29" s="162"/>
      <c r="AD29" s="162"/>
      <c r="AE29" s="162"/>
      <c r="AF29" s="162"/>
      <c r="AG29" s="175"/>
      <c r="AI29" s="83"/>
      <c r="AJ29" s="83"/>
      <c r="AK29" s="83"/>
      <c r="AL29" s="83"/>
      <c r="AM29" s="83"/>
      <c r="AN29" s="83"/>
      <c r="AO29" s="83"/>
    </row>
    <row r="30" spans="2:42" ht="13.5" customHeight="1">
      <c r="B30" s="170" t="s">
        <v>20</v>
      </c>
      <c r="C30" s="170"/>
      <c r="D30" s="170"/>
      <c r="E30" s="170"/>
      <c r="F30" s="170"/>
      <c r="G30" s="170"/>
      <c r="H30" s="170"/>
      <c r="I30" s="170"/>
      <c r="J30" s="148" t="s">
        <v>62</v>
      </c>
      <c r="K30" s="148"/>
      <c r="L30" s="148"/>
      <c r="M30" s="171" t="s">
        <v>21</v>
      </c>
      <c r="N30" s="171"/>
      <c r="O30" s="171"/>
      <c r="P30" s="171"/>
      <c r="Q30" s="171"/>
      <c r="R30" s="171"/>
      <c r="S30" s="171"/>
      <c r="T30" s="171"/>
      <c r="U30" s="99"/>
      <c r="V30" s="99"/>
      <c r="W30" s="99"/>
      <c r="X30" s="99"/>
      <c r="Y30" s="99"/>
      <c r="Z30" s="173" t="s">
        <v>22</v>
      </c>
      <c r="AA30" s="173"/>
      <c r="AB30" s="173"/>
      <c r="AC30" s="173"/>
      <c r="AD30" s="173"/>
      <c r="AE30" s="173"/>
      <c r="AF30" s="173"/>
      <c r="AG30" s="174"/>
      <c r="AI30" s="2" t="s">
        <v>50</v>
      </c>
      <c r="AJ30" s="9"/>
      <c r="AK30" s="9"/>
      <c r="AL30" s="9"/>
      <c r="AM30" s="9"/>
      <c r="AN30" s="9"/>
      <c r="AO30" s="9"/>
      <c r="AP30" s="9"/>
    </row>
    <row r="31" spans="2:42" ht="13.5" customHeight="1">
      <c r="B31" s="158"/>
      <c r="C31" s="158"/>
      <c r="D31" s="158"/>
      <c r="E31" s="158"/>
      <c r="F31" s="158"/>
      <c r="G31" s="158"/>
      <c r="H31" s="158"/>
      <c r="I31" s="158"/>
      <c r="J31" s="149"/>
      <c r="K31" s="149"/>
      <c r="L31" s="149"/>
      <c r="M31" s="172"/>
      <c r="N31" s="172"/>
      <c r="O31" s="172"/>
      <c r="P31" s="172"/>
      <c r="Q31" s="172"/>
      <c r="R31" s="172"/>
      <c r="S31" s="172"/>
      <c r="T31" s="172"/>
      <c r="U31" s="165"/>
      <c r="V31" s="165"/>
      <c r="W31" s="165"/>
      <c r="X31" s="165"/>
      <c r="Y31" s="165"/>
      <c r="Z31" s="162"/>
      <c r="AA31" s="162"/>
      <c r="AB31" s="162"/>
      <c r="AC31" s="162"/>
      <c r="AD31" s="162"/>
      <c r="AE31" s="162"/>
      <c r="AF31" s="162"/>
      <c r="AG31" s="175"/>
      <c r="AI31" s="2" t="s">
        <v>51</v>
      </c>
      <c r="AJ31" s="9"/>
      <c r="AK31" s="9"/>
      <c r="AL31" s="9"/>
      <c r="AM31" s="9"/>
      <c r="AN31" s="9"/>
      <c r="AO31" s="9"/>
      <c r="AP31" s="9"/>
    </row>
    <row r="32" spans="2:42" ht="13.5" customHeight="1">
      <c r="B32" s="158" t="s">
        <v>23</v>
      </c>
      <c r="C32" s="158"/>
      <c r="D32" s="158"/>
      <c r="E32" s="158"/>
      <c r="F32" s="158"/>
      <c r="G32" s="158"/>
      <c r="H32" s="158"/>
      <c r="I32" s="158"/>
      <c r="J32" s="159" t="s">
        <v>41</v>
      </c>
      <c r="K32" s="160"/>
      <c r="L32" s="160"/>
      <c r="M32" s="160"/>
      <c r="N32" s="160"/>
      <c r="O32" s="160"/>
      <c r="P32" s="160"/>
      <c r="Q32" s="160"/>
      <c r="R32" s="160"/>
      <c r="S32" s="160"/>
      <c r="T32" s="160"/>
      <c r="U32" s="163"/>
      <c r="V32" s="163"/>
      <c r="W32" s="163"/>
      <c r="X32" s="163"/>
      <c r="Y32" s="163"/>
      <c r="Z32" s="163"/>
      <c r="AA32" s="163"/>
      <c r="AB32" s="163"/>
      <c r="AC32" s="163"/>
      <c r="AD32" s="163"/>
      <c r="AE32" s="163"/>
      <c r="AF32" s="163"/>
      <c r="AG32" s="164"/>
    </row>
    <row r="33" spans="2:33" ht="13.5" customHeight="1">
      <c r="B33" s="158"/>
      <c r="C33" s="158"/>
      <c r="D33" s="158"/>
      <c r="E33" s="158"/>
      <c r="F33" s="158"/>
      <c r="G33" s="158"/>
      <c r="H33" s="158"/>
      <c r="I33" s="158"/>
      <c r="J33" s="161"/>
      <c r="K33" s="162"/>
      <c r="L33" s="162"/>
      <c r="M33" s="162"/>
      <c r="N33" s="162"/>
      <c r="O33" s="162"/>
      <c r="P33" s="162"/>
      <c r="Q33" s="162"/>
      <c r="R33" s="162"/>
      <c r="S33" s="162"/>
      <c r="T33" s="162"/>
      <c r="U33" s="165"/>
      <c r="V33" s="165"/>
      <c r="W33" s="165"/>
      <c r="X33" s="165"/>
      <c r="Y33" s="165"/>
      <c r="Z33" s="165"/>
      <c r="AA33" s="165"/>
      <c r="AB33" s="165"/>
      <c r="AC33" s="165"/>
      <c r="AD33" s="165"/>
      <c r="AE33" s="165"/>
      <c r="AF33" s="165"/>
      <c r="AG33" s="166"/>
    </row>
    <row r="34" spans="2:33" ht="13.5" customHeight="1">
      <c r="B34" s="167" t="s">
        <v>24</v>
      </c>
      <c r="C34" s="167"/>
      <c r="D34" s="158" t="s">
        <v>25</v>
      </c>
      <c r="E34" s="158"/>
      <c r="F34" s="158"/>
      <c r="G34" s="158"/>
      <c r="H34" s="158"/>
      <c r="I34" s="158"/>
      <c r="J34" s="153" t="s">
        <v>293</v>
      </c>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50"/>
    </row>
    <row r="35" spans="2:33" ht="13.5" customHeight="1">
      <c r="B35" s="167"/>
      <c r="C35" s="167"/>
      <c r="D35" s="158"/>
      <c r="E35" s="158"/>
      <c r="F35" s="158"/>
      <c r="G35" s="158"/>
      <c r="H35" s="158"/>
      <c r="I35" s="158"/>
      <c r="J35" s="155"/>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52"/>
    </row>
    <row r="36" spans="2:33" ht="13.5" customHeight="1">
      <c r="B36" s="167"/>
      <c r="C36" s="167"/>
      <c r="D36" s="158" t="s">
        <v>26</v>
      </c>
      <c r="E36" s="158"/>
      <c r="F36" s="158"/>
      <c r="G36" s="158"/>
      <c r="H36" s="158"/>
      <c r="I36" s="158"/>
      <c r="J36" s="153" t="s">
        <v>43</v>
      </c>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50"/>
    </row>
    <row r="37" spans="2:33" ht="13.5" customHeight="1">
      <c r="B37" s="167"/>
      <c r="C37" s="167"/>
      <c r="D37" s="158"/>
      <c r="E37" s="158"/>
      <c r="F37" s="158"/>
      <c r="G37" s="158"/>
      <c r="H37" s="158"/>
      <c r="I37" s="158"/>
      <c r="J37" s="155"/>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52"/>
    </row>
    <row r="38" spans="2:33" ht="13.5" customHeight="1">
      <c r="B38" s="167"/>
      <c r="C38" s="167"/>
      <c r="D38" s="158" t="s">
        <v>27</v>
      </c>
      <c r="E38" s="158"/>
      <c r="F38" s="158"/>
      <c r="G38" s="158"/>
      <c r="H38" s="158"/>
      <c r="I38" s="158"/>
      <c r="J38" s="153" t="s">
        <v>44</v>
      </c>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50"/>
    </row>
    <row r="39" spans="2:33" ht="13.5" customHeight="1">
      <c r="B39" s="167"/>
      <c r="C39" s="167"/>
      <c r="D39" s="158"/>
      <c r="E39" s="158"/>
      <c r="F39" s="158"/>
      <c r="G39" s="158"/>
      <c r="H39" s="158"/>
      <c r="I39" s="158"/>
      <c r="J39" s="155"/>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52"/>
    </row>
    <row r="40" spans="2:33" ht="13.5" customHeight="1">
      <c r="B40" s="158" t="s">
        <v>28</v>
      </c>
      <c r="C40" s="158"/>
      <c r="D40" s="158"/>
      <c r="E40" s="158"/>
      <c r="F40" s="158"/>
      <c r="G40" s="158"/>
      <c r="H40" s="158"/>
      <c r="I40" s="158"/>
      <c r="J40" s="168"/>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4"/>
    </row>
    <row r="41" spans="2:33" ht="13.5" customHeight="1">
      <c r="B41" s="158"/>
      <c r="C41" s="158"/>
      <c r="D41" s="158"/>
      <c r="E41" s="158"/>
      <c r="F41" s="158"/>
      <c r="G41" s="158"/>
      <c r="H41" s="158"/>
      <c r="I41" s="158"/>
      <c r="J41" s="169"/>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6"/>
    </row>
    <row r="42" spans="2:33" ht="13.5" customHeight="1">
      <c r="B42" s="158" t="s">
        <v>29</v>
      </c>
      <c r="C42" s="158"/>
      <c r="D42" s="158"/>
      <c r="E42" s="158"/>
      <c r="F42" s="158"/>
      <c r="G42" s="158"/>
      <c r="H42" s="158"/>
      <c r="I42" s="158"/>
      <c r="J42" s="168"/>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4"/>
    </row>
    <row r="43" spans="2:33" ht="13.5" customHeight="1">
      <c r="B43" s="158"/>
      <c r="C43" s="158"/>
      <c r="D43" s="158"/>
      <c r="E43" s="158"/>
      <c r="F43" s="158"/>
      <c r="G43" s="158"/>
      <c r="H43" s="158"/>
      <c r="I43" s="158"/>
      <c r="J43" s="169"/>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6"/>
    </row>
    <row r="44" spans="2:33" ht="13.5" customHeight="1">
      <c r="B44" s="156" t="s">
        <v>30</v>
      </c>
      <c r="C44" s="156"/>
      <c r="D44" s="156"/>
      <c r="E44" s="156"/>
      <c r="F44" s="156"/>
      <c r="G44" s="156"/>
      <c r="H44" s="156"/>
      <c r="I44" s="156"/>
      <c r="J44" s="156"/>
      <c r="K44" s="156"/>
      <c r="L44" s="156"/>
      <c r="M44" s="156"/>
      <c r="N44" s="156"/>
      <c r="O44" s="156"/>
      <c r="P44" s="156"/>
      <c r="Q44" s="156"/>
      <c r="R44" s="156"/>
      <c r="S44" s="156" t="s">
        <v>31</v>
      </c>
      <c r="T44" s="156"/>
      <c r="U44" s="156"/>
      <c r="V44" s="156"/>
      <c r="W44" s="156"/>
      <c r="X44" s="156"/>
      <c r="Y44" s="157" t="s">
        <v>32</v>
      </c>
      <c r="Z44" s="157"/>
      <c r="AA44" s="157"/>
      <c r="AB44" s="157"/>
      <c r="AC44" s="157"/>
      <c r="AD44" s="157"/>
      <c r="AE44" s="157"/>
      <c r="AF44" s="157"/>
      <c r="AG44" s="157"/>
    </row>
    <row r="45" spans="2:33" ht="13.5" customHeight="1">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7"/>
      <c r="Z45" s="157"/>
      <c r="AA45" s="157"/>
      <c r="AB45" s="157"/>
      <c r="AC45" s="157"/>
      <c r="AD45" s="157"/>
      <c r="AE45" s="157"/>
      <c r="AF45" s="157"/>
      <c r="AG45" s="157"/>
    </row>
    <row r="46" spans="2:33">
      <c r="B46" s="2" t="s">
        <v>33</v>
      </c>
    </row>
    <row r="47" spans="2:33">
      <c r="B47" s="2" t="s">
        <v>34</v>
      </c>
    </row>
    <row r="48" spans="2:33">
      <c r="B48" s="2" t="s">
        <v>35</v>
      </c>
    </row>
    <row r="49" spans="2:33">
      <c r="B49" s="2" t="s">
        <v>36</v>
      </c>
    </row>
    <row r="50" spans="2:33">
      <c r="B50" s="2" t="s">
        <v>37</v>
      </c>
    </row>
    <row r="51" spans="2:33">
      <c r="B51" s="2" t="s">
        <v>38</v>
      </c>
      <c r="C51" s="4"/>
      <c r="D51" s="4"/>
      <c r="E51" s="4"/>
      <c r="F51" s="4"/>
      <c r="G51" s="4"/>
      <c r="H51" s="4"/>
      <c r="I51" s="4"/>
      <c r="J51" s="4"/>
      <c r="K51" s="4"/>
      <c r="L51" s="4"/>
      <c r="M51" s="4"/>
      <c r="N51" s="4"/>
      <c r="O51" s="4"/>
      <c r="P51" s="4"/>
      <c r="Q51" s="4"/>
      <c r="R51" s="4"/>
      <c r="S51" s="4"/>
      <c r="T51" s="4"/>
      <c r="U51" s="4"/>
    </row>
    <row r="52" spans="2:33" s="1" customFormat="1" ht="14.25">
      <c r="B52" s="2" t="s">
        <v>297</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2:33" s="1" customFormat="1" ht="14.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2:33" s="1" customFormat="1" ht="14.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sheetData>
  <mergeCells count="74">
    <mergeCell ref="Y2:AC3"/>
    <mergeCell ref="AD2:AG3"/>
    <mergeCell ref="AI28:AO29"/>
    <mergeCell ref="B4:AG5"/>
    <mergeCell ref="B16:I19"/>
    <mergeCell ref="J16:AG19"/>
    <mergeCell ref="B20:L21"/>
    <mergeCell ref="M20:AG21"/>
    <mergeCell ref="B22:L27"/>
    <mergeCell ref="W22:W23"/>
    <mergeCell ref="B2:H3"/>
    <mergeCell ref="I2:N3"/>
    <mergeCell ref="O2:S3"/>
    <mergeCell ref="T2:X3"/>
    <mergeCell ref="U28:Y29"/>
    <mergeCell ref="Z28:AG29"/>
    <mergeCell ref="J42:AG43"/>
    <mergeCell ref="B30:I31"/>
    <mergeCell ref="J30:L31"/>
    <mergeCell ref="M30:T31"/>
    <mergeCell ref="B28:I29"/>
    <mergeCell ref="J28:L29"/>
    <mergeCell ref="M28:T29"/>
    <mergeCell ref="J40:AG41"/>
    <mergeCell ref="U30:Y31"/>
    <mergeCell ref="Z30:AG31"/>
    <mergeCell ref="B44:E45"/>
    <mergeCell ref="F44:R45"/>
    <mergeCell ref="S44:X45"/>
    <mergeCell ref="Y44:AG45"/>
    <mergeCell ref="B32:I33"/>
    <mergeCell ref="J32:T33"/>
    <mergeCell ref="U32:AG33"/>
    <mergeCell ref="B34:C39"/>
    <mergeCell ref="D34:I35"/>
    <mergeCell ref="J34:AG35"/>
    <mergeCell ref="D36:I37"/>
    <mergeCell ref="J36:AG37"/>
    <mergeCell ref="D38:I39"/>
    <mergeCell ref="J38:AG39"/>
    <mergeCell ref="B40:I41"/>
    <mergeCell ref="B42:I43"/>
    <mergeCell ref="R26:S27"/>
    <mergeCell ref="U24:V25"/>
    <mergeCell ref="U26:V27"/>
    <mergeCell ref="R24:S25"/>
    <mergeCell ref="R22:S23"/>
    <mergeCell ref="U22:V23"/>
    <mergeCell ref="M22:P23"/>
    <mergeCell ref="M24:P25"/>
    <mergeCell ref="M26:P27"/>
    <mergeCell ref="Q26:Q27"/>
    <mergeCell ref="Q24:Q25"/>
    <mergeCell ref="Q22:Q23"/>
    <mergeCell ref="AE6:AF6"/>
    <mergeCell ref="AE22:AG23"/>
    <mergeCell ref="Z26:AB27"/>
    <mergeCell ref="W24:W25"/>
    <mergeCell ref="W26:W27"/>
    <mergeCell ref="X24:Y25"/>
    <mergeCell ref="AE26:AG27"/>
    <mergeCell ref="AC26:AD27"/>
    <mergeCell ref="Z24:AB25"/>
    <mergeCell ref="AC24:AD25"/>
    <mergeCell ref="AE24:AG25"/>
    <mergeCell ref="X22:Y23"/>
    <mergeCell ref="Z22:AB23"/>
    <mergeCell ref="AC22:AD23"/>
    <mergeCell ref="T22:T23"/>
    <mergeCell ref="T24:T25"/>
    <mergeCell ref="X26:Y27"/>
    <mergeCell ref="W6:Z6"/>
    <mergeCell ref="AB6:AC6"/>
    <mergeCell ref="T26:T27"/>
  </mergeCells>
  <phoneticPr fontId="2"/>
  <dataValidations count="1">
    <dataValidation type="list" allowBlank="1" showInputMessage="1" showErrorMessage="1" sqref="J28:L31" xr:uid="{8C121B01-A0A1-4D38-A9D3-3F5221DD52EC}">
      <formula1>"無,有"</formula1>
    </dataValidation>
  </dataValidations>
  <pageMargins left="0.74803149606299213" right="0.74803149606299213" top="0.98425196850393704" bottom="0.39370078740157483" header="0.51181102362204722" footer="0.23622047244094491"/>
  <pageSetup paperSize="9" scale="99" orientation="portrait" cellComments="asDisplayed" r:id="rId1"/>
  <headerFooter alignWithMargins="0"/>
  <colBreaks count="1" manualBreakCount="1">
    <brk id="34" max="5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56563-540C-4D99-A106-012FDD132801}">
  <dimension ref="A1:S187"/>
  <sheetViews>
    <sheetView workbookViewId="0">
      <pane ySplit="1" topLeftCell="A2" activePane="bottomLeft" state="frozen"/>
      <selection pane="bottomLeft" activeCell="J2" sqref="J2"/>
    </sheetView>
  </sheetViews>
  <sheetFormatPr defaultColWidth="8.875" defaultRowHeight="13.5"/>
  <cols>
    <col min="1" max="1" width="8.875" style="16"/>
    <col min="2" max="2" width="29.25" style="14" bestFit="1" customWidth="1"/>
    <col min="3" max="10" width="10.75" style="15" customWidth="1"/>
    <col min="11" max="11" width="2.75" customWidth="1"/>
    <col min="12" max="12" width="8.875" style="16"/>
    <col min="13" max="13" width="29.25" style="14" bestFit="1" customWidth="1"/>
    <col min="14" max="18" width="10.75" style="15" customWidth="1"/>
    <col min="19" max="19" width="8.875" style="14"/>
  </cols>
  <sheetData>
    <row r="1" spans="1:19" ht="33.75">
      <c r="A1" s="22" t="s">
        <v>153</v>
      </c>
      <c r="B1" s="20" t="s">
        <v>273</v>
      </c>
      <c r="C1" s="23" t="s">
        <v>151</v>
      </c>
      <c r="D1" s="21" t="s">
        <v>272</v>
      </c>
      <c r="E1" s="21" t="s">
        <v>271</v>
      </c>
      <c r="F1" s="21" t="s">
        <v>150</v>
      </c>
      <c r="G1" s="21" t="s">
        <v>149</v>
      </c>
      <c r="H1" s="21" t="s">
        <v>148</v>
      </c>
      <c r="I1" s="23" t="s">
        <v>147</v>
      </c>
      <c r="J1" s="23" t="s">
        <v>270</v>
      </c>
      <c r="L1" s="22" t="s">
        <v>153</v>
      </c>
      <c r="M1" s="20" t="s">
        <v>152</v>
      </c>
      <c r="N1" s="23" t="s">
        <v>151</v>
      </c>
      <c r="O1" s="21" t="s">
        <v>150</v>
      </c>
      <c r="P1" s="21" t="s">
        <v>149</v>
      </c>
      <c r="Q1" s="21" t="s">
        <v>148</v>
      </c>
      <c r="R1" s="23" t="s">
        <v>147</v>
      </c>
      <c r="S1" s="23" t="s">
        <v>269</v>
      </c>
    </row>
    <row r="2" spans="1:19" ht="13.15" customHeight="1">
      <c r="A2" s="210" t="s">
        <v>268</v>
      </c>
      <c r="B2" s="22" t="s">
        <v>267</v>
      </c>
      <c r="C2" s="21">
        <v>6100</v>
      </c>
      <c r="D2" s="21" t="s">
        <v>65</v>
      </c>
      <c r="E2" s="21" t="s">
        <v>65</v>
      </c>
      <c r="F2" s="19">
        <v>24200</v>
      </c>
      <c r="G2" s="19">
        <v>24200</v>
      </c>
      <c r="H2" s="19">
        <v>29100</v>
      </c>
      <c r="I2" s="19">
        <v>7900</v>
      </c>
      <c r="J2" s="19">
        <v>7300</v>
      </c>
      <c r="L2" s="211" t="s">
        <v>146</v>
      </c>
      <c r="M2" s="22" t="s">
        <v>145</v>
      </c>
      <c r="N2" s="21" t="s">
        <v>65</v>
      </c>
      <c r="O2" s="19">
        <v>100</v>
      </c>
      <c r="P2" s="19">
        <v>100</v>
      </c>
      <c r="Q2" s="19">
        <v>100</v>
      </c>
      <c r="R2" s="19">
        <v>20</v>
      </c>
      <c r="S2" s="20" t="s">
        <v>65</v>
      </c>
    </row>
    <row r="3" spans="1:19" ht="27">
      <c r="A3" s="210"/>
      <c r="B3" s="22" t="s">
        <v>266</v>
      </c>
      <c r="C3" s="21" t="s">
        <v>65</v>
      </c>
      <c r="D3" s="21" t="s">
        <v>65</v>
      </c>
      <c r="E3" s="21" t="s">
        <v>65</v>
      </c>
      <c r="F3" s="19">
        <v>6400</v>
      </c>
      <c r="G3" s="19">
        <v>6400</v>
      </c>
      <c r="H3" s="19">
        <v>7600</v>
      </c>
      <c r="I3" s="19">
        <v>2100</v>
      </c>
      <c r="J3" s="19" t="s">
        <v>65</v>
      </c>
      <c r="L3" s="212"/>
      <c r="M3" s="22" t="s">
        <v>144</v>
      </c>
      <c r="N3" s="21" t="s">
        <v>65</v>
      </c>
      <c r="O3" s="19">
        <v>400</v>
      </c>
      <c r="P3" s="19">
        <v>400</v>
      </c>
      <c r="Q3" s="19">
        <v>400</v>
      </c>
      <c r="R3" s="19">
        <v>90</v>
      </c>
      <c r="S3" s="20" t="s">
        <v>65</v>
      </c>
    </row>
    <row r="4" spans="1:19" ht="27">
      <c r="A4" s="210"/>
      <c r="B4" s="22" t="s">
        <v>265</v>
      </c>
      <c r="C4" s="21" t="s">
        <v>65</v>
      </c>
      <c r="D4" s="21" t="s">
        <v>65</v>
      </c>
      <c r="E4" s="21" t="s">
        <v>65</v>
      </c>
      <c r="F4" s="19">
        <v>6400</v>
      </c>
      <c r="G4" s="19">
        <v>6400</v>
      </c>
      <c r="H4" s="19">
        <v>7700</v>
      </c>
      <c r="I4" s="19">
        <v>2100</v>
      </c>
      <c r="J4" s="19" t="s">
        <v>65</v>
      </c>
      <c r="L4" s="212"/>
      <c r="M4" s="22" t="s">
        <v>143</v>
      </c>
      <c r="N4" s="21" t="s">
        <v>65</v>
      </c>
      <c r="O4" s="19">
        <v>7400</v>
      </c>
      <c r="P4" s="19">
        <v>7400</v>
      </c>
      <c r="Q4" s="19">
        <v>7400</v>
      </c>
      <c r="R4" s="19">
        <v>1840</v>
      </c>
      <c r="S4" s="20" t="s">
        <v>65</v>
      </c>
    </row>
    <row r="5" spans="1:19" ht="27">
      <c r="A5" s="210"/>
      <c r="B5" s="22" t="s">
        <v>264</v>
      </c>
      <c r="C5" s="21" t="s">
        <v>65</v>
      </c>
      <c r="D5" s="21" t="s">
        <v>65</v>
      </c>
      <c r="E5" s="21" t="s">
        <v>65</v>
      </c>
      <c r="F5" s="19">
        <v>18500</v>
      </c>
      <c r="G5" s="19">
        <v>18500</v>
      </c>
      <c r="H5" s="19">
        <v>22200</v>
      </c>
      <c r="I5" s="19">
        <v>6000</v>
      </c>
      <c r="J5" s="19" t="s">
        <v>65</v>
      </c>
      <c r="L5" s="212"/>
      <c r="M5" s="22" t="s">
        <v>142</v>
      </c>
      <c r="N5" s="21" t="s">
        <v>65</v>
      </c>
      <c r="O5" s="19">
        <v>400</v>
      </c>
      <c r="P5" s="19">
        <v>400</v>
      </c>
      <c r="Q5" s="19">
        <v>400</v>
      </c>
      <c r="R5" s="19">
        <v>90</v>
      </c>
      <c r="S5" s="20" t="s">
        <v>65</v>
      </c>
    </row>
    <row r="6" spans="1:19" ht="27">
      <c r="A6" s="210"/>
      <c r="B6" s="22" t="s">
        <v>263</v>
      </c>
      <c r="C6" s="21" t="s">
        <v>65</v>
      </c>
      <c r="D6" s="21" t="s">
        <v>65</v>
      </c>
      <c r="E6" s="21" t="s">
        <v>65</v>
      </c>
      <c r="F6" s="19">
        <v>10500</v>
      </c>
      <c r="G6" s="19">
        <v>10500</v>
      </c>
      <c r="H6" s="19">
        <v>12600</v>
      </c>
      <c r="I6" s="19">
        <v>3400</v>
      </c>
      <c r="J6" s="19" t="s">
        <v>65</v>
      </c>
      <c r="L6" s="212"/>
      <c r="M6" s="22" t="s">
        <v>141</v>
      </c>
      <c r="N6" s="21" t="s">
        <v>65</v>
      </c>
      <c r="O6" s="19">
        <v>400</v>
      </c>
      <c r="P6" s="19">
        <v>400</v>
      </c>
      <c r="Q6" s="19">
        <v>400</v>
      </c>
      <c r="R6" s="19">
        <v>90</v>
      </c>
      <c r="S6" s="20" t="s">
        <v>65</v>
      </c>
    </row>
    <row r="7" spans="1:19">
      <c r="A7" s="210"/>
      <c r="B7" s="22" t="s">
        <v>262</v>
      </c>
      <c r="C7" s="21" t="s">
        <v>65</v>
      </c>
      <c r="D7" s="21" t="s">
        <v>65</v>
      </c>
      <c r="E7" s="21" t="s">
        <v>65</v>
      </c>
      <c r="F7" s="19">
        <v>6300</v>
      </c>
      <c r="G7" s="19">
        <v>6300</v>
      </c>
      <c r="H7" s="19">
        <v>7500</v>
      </c>
      <c r="I7" s="19">
        <v>2100</v>
      </c>
      <c r="J7" s="19" t="s">
        <v>65</v>
      </c>
      <c r="L7" s="212"/>
      <c r="M7" s="22" t="s">
        <v>140</v>
      </c>
      <c r="N7" s="21" t="s">
        <v>65</v>
      </c>
      <c r="O7" s="19">
        <v>4700</v>
      </c>
      <c r="P7" s="19">
        <v>4700</v>
      </c>
      <c r="Q7" s="19">
        <v>4700</v>
      </c>
      <c r="R7" s="19">
        <v>1170</v>
      </c>
      <c r="S7" s="20" t="s">
        <v>65</v>
      </c>
    </row>
    <row r="8" spans="1:19">
      <c r="A8" s="210"/>
      <c r="B8" s="22" t="s">
        <v>261</v>
      </c>
      <c r="C8" s="21">
        <v>4600</v>
      </c>
      <c r="D8" s="21" t="s">
        <v>65</v>
      </c>
      <c r="E8" s="21" t="s">
        <v>65</v>
      </c>
      <c r="F8" s="19">
        <v>18300</v>
      </c>
      <c r="G8" s="19">
        <v>18300</v>
      </c>
      <c r="H8" s="19">
        <v>22000</v>
      </c>
      <c r="I8" s="19">
        <v>6000</v>
      </c>
      <c r="J8" s="19">
        <v>5500</v>
      </c>
      <c r="L8" s="212"/>
      <c r="M8" s="22" t="s">
        <v>139</v>
      </c>
      <c r="N8" s="21" t="s">
        <v>65</v>
      </c>
      <c r="O8" s="19">
        <v>5000</v>
      </c>
      <c r="P8" s="19">
        <v>5000</v>
      </c>
      <c r="Q8" s="19">
        <v>5000</v>
      </c>
      <c r="R8" s="19">
        <v>1230</v>
      </c>
      <c r="S8" s="20" t="s">
        <v>65</v>
      </c>
    </row>
    <row r="9" spans="1:19" ht="27">
      <c r="A9" s="210"/>
      <c r="B9" s="22" t="s">
        <v>260</v>
      </c>
      <c r="C9" s="21" t="s">
        <v>65</v>
      </c>
      <c r="D9" s="21" t="s">
        <v>65</v>
      </c>
      <c r="E9" s="21" t="s">
        <v>65</v>
      </c>
      <c r="F9" s="19">
        <v>6500</v>
      </c>
      <c r="G9" s="19">
        <v>6500</v>
      </c>
      <c r="H9" s="19">
        <v>7800</v>
      </c>
      <c r="I9" s="19">
        <v>2200</v>
      </c>
      <c r="J9" s="19" t="s">
        <v>65</v>
      </c>
      <c r="L9" s="212"/>
      <c r="M9" s="22" t="s">
        <v>136</v>
      </c>
      <c r="N9" s="21" t="s">
        <v>65</v>
      </c>
      <c r="O9" s="19">
        <v>100</v>
      </c>
      <c r="P9" s="19">
        <v>100</v>
      </c>
      <c r="Q9" s="19">
        <v>100</v>
      </c>
      <c r="R9" s="19">
        <v>20</v>
      </c>
      <c r="S9" s="20" t="s">
        <v>65</v>
      </c>
    </row>
    <row r="10" spans="1:19" ht="27">
      <c r="A10" s="210"/>
      <c r="B10" s="22" t="s">
        <v>259</v>
      </c>
      <c r="C10" s="21" t="s">
        <v>65</v>
      </c>
      <c r="D10" s="21" t="s">
        <v>65</v>
      </c>
      <c r="E10" s="21" t="s">
        <v>65</v>
      </c>
      <c r="F10" s="19">
        <v>6600</v>
      </c>
      <c r="G10" s="19">
        <v>6600</v>
      </c>
      <c r="H10" s="19">
        <v>7900</v>
      </c>
      <c r="I10" s="19">
        <v>2200</v>
      </c>
      <c r="J10" s="19" t="s">
        <v>65</v>
      </c>
      <c r="L10" s="212"/>
      <c r="M10" s="22" t="s">
        <v>138</v>
      </c>
      <c r="N10" s="21" t="s">
        <v>65</v>
      </c>
      <c r="O10" s="19">
        <v>5900</v>
      </c>
      <c r="P10" s="19">
        <v>5900</v>
      </c>
      <c r="Q10" s="19">
        <v>5900</v>
      </c>
      <c r="R10" s="19">
        <v>1480</v>
      </c>
      <c r="S10" s="20" t="s">
        <v>65</v>
      </c>
    </row>
    <row r="11" spans="1:19" ht="27">
      <c r="A11" s="210"/>
      <c r="B11" s="22" t="s">
        <v>258</v>
      </c>
      <c r="C11" s="21" t="s">
        <v>65</v>
      </c>
      <c r="D11" s="21" t="s">
        <v>65</v>
      </c>
      <c r="E11" s="21" t="s">
        <v>65</v>
      </c>
      <c r="F11" s="19">
        <v>19500</v>
      </c>
      <c r="G11" s="19">
        <v>19500</v>
      </c>
      <c r="H11" s="19">
        <v>23400</v>
      </c>
      <c r="I11" s="19">
        <v>6400</v>
      </c>
      <c r="J11" s="19" t="s">
        <v>65</v>
      </c>
      <c r="L11" s="212"/>
      <c r="M11" s="22" t="s">
        <v>137</v>
      </c>
      <c r="N11" s="21" t="s">
        <v>65</v>
      </c>
      <c r="O11" s="19">
        <v>5600</v>
      </c>
      <c r="P11" s="19">
        <v>5600</v>
      </c>
      <c r="Q11" s="19">
        <v>5600</v>
      </c>
      <c r="R11" s="19">
        <v>1400</v>
      </c>
      <c r="S11" s="20" t="s">
        <v>65</v>
      </c>
    </row>
    <row r="12" spans="1:19" ht="27">
      <c r="A12" s="210"/>
      <c r="B12" s="22" t="s">
        <v>257</v>
      </c>
      <c r="C12" s="21" t="s">
        <v>65</v>
      </c>
      <c r="D12" s="21" t="s">
        <v>65</v>
      </c>
      <c r="E12" s="21" t="s">
        <v>65</v>
      </c>
      <c r="F12" s="19">
        <v>11000</v>
      </c>
      <c r="G12" s="19">
        <v>11000</v>
      </c>
      <c r="H12" s="19">
        <v>13200</v>
      </c>
      <c r="I12" s="19">
        <v>3600</v>
      </c>
      <c r="J12" s="19" t="s">
        <v>65</v>
      </c>
      <c r="L12" s="213"/>
      <c r="M12" s="22" t="s">
        <v>136</v>
      </c>
      <c r="N12" s="21" t="s">
        <v>65</v>
      </c>
      <c r="O12" s="19">
        <v>100</v>
      </c>
      <c r="P12" s="19">
        <v>100</v>
      </c>
      <c r="Q12" s="19">
        <v>100</v>
      </c>
      <c r="R12" s="19">
        <v>20</v>
      </c>
      <c r="S12" s="20" t="s">
        <v>65</v>
      </c>
    </row>
    <row r="13" spans="1:19">
      <c r="A13" s="210"/>
      <c r="B13" s="22" t="s">
        <v>256</v>
      </c>
      <c r="C13" s="21" t="s">
        <v>65</v>
      </c>
      <c r="D13" s="21" t="s">
        <v>65</v>
      </c>
      <c r="E13" s="21" t="s">
        <v>65</v>
      </c>
      <c r="F13" s="19">
        <v>21900</v>
      </c>
      <c r="G13" s="19">
        <v>21900</v>
      </c>
      <c r="H13" s="19">
        <v>26300</v>
      </c>
      <c r="I13" s="19">
        <v>7100</v>
      </c>
      <c r="J13" s="19" t="s">
        <v>65</v>
      </c>
      <c r="L13" s="211" t="s">
        <v>135</v>
      </c>
      <c r="M13" s="20" t="s">
        <v>134</v>
      </c>
      <c r="N13" s="18">
        <v>12960</v>
      </c>
      <c r="O13" s="17">
        <f t="shared" ref="O13:O44" si="0">N13*4</f>
        <v>51840</v>
      </c>
      <c r="P13" s="17">
        <f t="shared" ref="P13:P44" si="1">N13*4</f>
        <v>51840</v>
      </c>
      <c r="Q13" s="17">
        <f t="shared" ref="Q13:Q44" si="2">N13*4</f>
        <v>51840</v>
      </c>
      <c r="R13" s="17">
        <f t="shared" ref="R13:R44" si="3">N13</f>
        <v>12960</v>
      </c>
      <c r="S13" s="25">
        <f t="shared" ref="S13:S44" si="4">N13</f>
        <v>12960</v>
      </c>
    </row>
    <row r="14" spans="1:19">
      <c r="A14" s="210"/>
      <c r="B14" s="22" t="s">
        <v>255</v>
      </c>
      <c r="C14" s="21" t="s">
        <v>65</v>
      </c>
      <c r="D14" s="21" t="s">
        <v>65</v>
      </c>
      <c r="E14" s="21" t="s">
        <v>65</v>
      </c>
      <c r="F14" s="19">
        <v>3300</v>
      </c>
      <c r="G14" s="19">
        <v>3300</v>
      </c>
      <c r="H14" s="19">
        <v>3900</v>
      </c>
      <c r="I14" s="19">
        <v>1100</v>
      </c>
      <c r="J14" s="19" t="s">
        <v>65</v>
      </c>
      <c r="L14" s="212"/>
      <c r="M14" s="20" t="s">
        <v>133</v>
      </c>
      <c r="N14" s="18">
        <v>2130</v>
      </c>
      <c r="O14" s="17">
        <f t="shared" si="0"/>
        <v>8520</v>
      </c>
      <c r="P14" s="17">
        <f t="shared" si="1"/>
        <v>8520</v>
      </c>
      <c r="Q14" s="17">
        <f t="shared" si="2"/>
        <v>8520</v>
      </c>
      <c r="R14" s="17">
        <f t="shared" si="3"/>
        <v>2130</v>
      </c>
      <c r="S14" s="25">
        <f t="shared" si="4"/>
        <v>2130</v>
      </c>
    </row>
    <row r="15" spans="1:19" ht="27">
      <c r="A15" s="210"/>
      <c r="B15" s="22" t="s">
        <v>254</v>
      </c>
      <c r="C15" s="21" t="s">
        <v>65</v>
      </c>
      <c r="D15" s="21" t="s">
        <v>65</v>
      </c>
      <c r="E15" s="21" t="s">
        <v>65</v>
      </c>
      <c r="F15" s="19">
        <v>9000</v>
      </c>
      <c r="G15" s="19">
        <v>9000</v>
      </c>
      <c r="H15" s="19">
        <v>9000</v>
      </c>
      <c r="I15" s="19">
        <v>2260</v>
      </c>
      <c r="J15" s="19" t="s">
        <v>65</v>
      </c>
      <c r="L15" s="212"/>
      <c r="M15" s="20" t="s">
        <v>132</v>
      </c>
      <c r="N15" s="18">
        <v>1110</v>
      </c>
      <c r="O15" s="17">
        <f t="shared" si="0"/>
        <v>4440</v>
      </c>
      <c r="P15" s="17">
        <f t="shared" si="1"/>
        <v>4440</v>
      </c>
      <c r="Q15" s="17">
        <f t="shared" si="2"/>
        <v>4440</v>
      </c>
      <c r="R15" s="17">
        <f t="shared" si="3"/>
        <v>1110</v>
      </c>
      <c r="S15" s="25">
        <f t="shared" si="4"/>
        <v>1110</v>
      </c>
    </row>
    <row r="16" spans="1:19" ht="27">
      <c r="A16" s="210"/>
      <c r="B16" s="22" t="s">
        <v>253</v>
      </c>
      <c r="C16" s="21" t="s">
        <v>65</v>
      </c>
      <c r="D16" s="21" t="s">
        <v>65</v>
      </c>
      <c r="E16" s="21" t="s">
        <v>65</v>
      </c>
      <c r="F16" s="19">
        <v>14900</v>
      </c>
      <c r="G16" s="19">
        <v>14900</v>
      </c>
      <c r="H16" s="19">
        <v>14900</v>
      </c>
      <c r="I16" s="19">
        <v>3730</v>
      </c>
      <c r="J16" s="19" t="s">
        <v>65</v>
      </c>
      <c r="L16" s="212"/>
      <c r="M16" s="20" t="s">
        <v>131</v>
      </c>
      <c r="N16" s="18">
        <v>140</v>
      </c>
      <c r="O16" s="17">
        <f t="shared" si="0"/>
        <v>560</v>
      </c>
      <c r="P16" s="17">
        <f t="shared" si="1"/>
        <v>560</v>
      </c>
      <c r="Q16" s="17">
        <f t="shared" si="2"/>
        <v>560</v>
      </c>
      <c r="R16" s="17">
        <f t="shared" si="3"/>
        <v>140</v>
      </c>
      <c r="S16" s="25">
        <f t="shared" si="4"/>
        <v>140</v>
      </c>
    </row>
    <row r="17" spans="1:19">
      <c r="A17" s="210"/>
      <c r="B17" s="22" t="s">
        <v>252</v>
      </c>
      <c r="C17" s="21" t="s">
        <v>65</v>
      </c>
      <c r="D17" s="21" t="s">
        <v>65</v>
      </c>
      <c r="E17" s="21" t="s">
        <v>65</v>
      </c>
      <c r="F17" s="19">
        <v>55600</v>
      </c>
      <c r="G17" s="19">
        <v>55600</v>
      </c>
      <c r="H17" s="19">
        <v>66700</v>
      </c>
      <c r="I17" s="19">
        <v>18100</v>
      </c>
      <c r="J17" s="19" t="s">
        <v>65</v>
      </c>
      <c r="L17" s="212"/>
      <c r="M17" s="20" t="s">
        <v>130</v>
      </c>
      <c r="N17" s="18">
        <v>180</v>
      </c>
      <c r="O17" s="17">
        <f t="shared" si="0"/>
        <v>720</v>
      </c>
      <c r="P17" s="17">
        <f t="shared" si="1"/>
        <v>720</v>
      </c>
      <c r="Q17" s="17">
        <f t="shared" si="2"/>
        <v>720</v>
      </c>
      <c r="R17" s="17">
        <f t="shared" si="3"/>
        <v>180</v>
      </c>
      <c r="S17" s="25">
        <f t="shared" si="4"/>
        <v>180</v>
      </c>
    </row>
    <row r="18" spans="1:19" ht="27">
      <c r="A18" s="210"/>
      <c r="B18" s="22" t="s">
        <v>251</v>
      </c>
      <c r="C18" s="21" t="s">
        <v>65</v>
      </c>
      <c r="D18" s="21" t="s">
        <v>65</v>
      </c>
      <c r="E18" s="21" t="s">
        <v>65</v>
      </c>
      <c r="F18" s="19">
        <v>29100</v>
      </c>
      <c r="G18" s="19">
        <v>29100</v>
      </c>
      <c r="H18" s="19">
        <v>34900</v>
      </c>
      <c r="I18" s="19">
        <v>9500</v>
      </c>
      <c r="J18" s="19" t="s">
        <v>65</v>
      </c>
      <c r="L18" s="212"/>
      <c r="M18" s="20" t="s">
        <v>129</v>
      </c>
      <c r="N18" s="18">
        <v>420</v>
      </c>
      <c r="O18" s="17">
        <f t="shared" si="0"/>
        <v>1680</v>
      </c>
      <c r="P18" s="17">
        <f t="shared" si="1"/>
        <v>1680</v>
      </c>
      <c r="Q18" s="17">
        <f t="shared" si="2"/>
        <v>1680</v>
      </c>
      <c r="R18" s="17">
        <f t="shared" si="3"/>
        <v>420</v>
      </c>
      <c r="S18" s="25">
        <f t="shared" si="4"/>
        <v>420</v>
      </c>
    </row>
    <row r="19" spans="1:19" ht="27">
      <c r="A19" s="210"/>
      <c r="B19" s="22" t="s">
        <v>250</v>
      </c>
      <c r="C19" s="21" t="s">
        <v>65</v>
      </c>
      <c r="D19" s="21" t="s">
        <v>65</v>
      </c>
      <c r="E19" s="21" t="s">
        <v>65</v>
      </c>
      <c r="F19" s="19">
        <v>20200</v>
      </c>
      <c r="G19" s="19">
        <v>20200</v>
      </c>
      <c r="H19" s="19">
        <v>24200</v>
      </c>
      <c r="I19" s="19">
        <v>6600</v>
      </c>
      <c r="J19" s="19" t="s">
        <v>65</v>
      </c>
      <c r="L19" s="212"/>
      <c r="M19" s="20" t="s">
        <v>128</v>
      </c>
      <c r="N19" s="18">
        <v>1850</v>
      </c>
      <c r="O19" s="17">
        <f t="shared" si="0"/>
        <v>7400</v>
      </c>
      <c r="P19" s="17">
        <f t="shared" si="1"/>
        <v>7400</v>
      </c>
      <c r="Q19" s="17">
        <f t="shared" si="2"/>
        <v>7400</v>
      </c>
      <c r="R19" s="17">
        <f t="shared" si="3"/>
        <v>1850</v>
      </c>
      <c r="S19" s="25">
        <f t="shared" si="4"/>
        <v>1850</v>
      </c>
    </row>
    <row r="20" spans="1:19">
      <c r="A20" s="210"/>
      <c r="B20" s="22" t="s">
        <v>249</v>
      </c>
      <c r="C20" s="21" t="s">
        <v>65</v>
      </c>
      <c r="D20" s="21" t="s">
        <v>65</v>
      </c>
      <c r="E20" s="21" t="s">
        <v>65</v>
      </c>
      <c r="F20" s="19">
        <v>24200</v>
      </c>
      <c r="G20" s="19">
        <v>24200</v>
      </c>
      <c r="H20" s="19">
        <v>24200</v>
      </c>
      <c r="I20" s="19">
        <v>6040</v>
      </c>
      <c r="J20" s="19" t="s">
        <v>65</v>
      </c>
      <c r="L20" s="212"/>
      <c r="M20" s="20" t="s">
        <v>127</v>
      </c>
      <c r="N20" s="18">
        <v>1510</v>
      </c>
      <c r="O20" s="17">
        <f t="shared" si="0"/>
        <v>6040</v>
      </c>
      <c r="P20" s="17">
        <f t="shared" si="1"/>
        <v>6040</v>
      </c>
      <c r="Q20" s="17">
        <f t="shared" si="2"/>
        <v>6040</v>
      </c>
      <c r="R20" s="17">
        <f t="shared" si="3"/>
        <v>1510</v>
      </c>
      <c r="S20" s="25">
        <f t="shared" si="4"/>
        <v>1510</v>
      </c>
    </row>
    <row r="21" spans="1:19">
      <c r="A21" s="210"/>
      <c r="B21" s="22" t="s">
        <v>248</v>
      </c>
      <c r="C21" s="21" t="s">
        <v>65</v>
      </c>
      <c r="D21" s="21" t="s">
        <v>65</v>
      </c>
      <c r="E21" s="21" t="s">
        <v>65</v>
      </c>
      <c r="F21" s="19">
        <v>185000</v>
      </c>
      <c r="G21" s="19">
        <v>185000</v>
      </c>
      <c r="H21" s="19">
        <v>222000</v>
      </c>
      <c r="I21" s="19">
        <v>60200</v>
      </c>
      <c r="J21" s="19" t="s">
        <v>65</v>
      </c>
      <c r="L21" s="212"/>
      <c r="M21" s="20" t="s">
        <v>126</v>
      </c>
      <c r="N21" s="18">
        <v>110</v>
      </c>
      <c r="O21" s="17">
        <f t="shared" si="0"/>
        <v>440</v>
      </c>
      <c r="P21" s="17">
        <f t="shared" si="1"/>
        <v>440</v>
      </c>
      <c r="Q21" s="17">
        <f t="shared" si="2"/>
        <v>440</v>
      </c>
      <c r="R21" s="17">
        <f t="shared" si="3"/>
        <v>110</v>
      </c>
      <c r="S21" s="25">
        <f t="shared" si="4"/>
        <v>110</v>
      </c>
    </row>
    <row r="22" spans="1:19">
      <c r="A22" s="210"/>
      <c r="B22" s="22" t="s">
        <v>247</v>
      </c>
      <c r="C22" s="21" t="s">
        <v>65</v>
      </c>
      <c r="D22" s="21" t="s">
        <v>65</v>
      </c>
      <c r="E22" s="21" t="s">
        <v>65</v>
      </c>
      <c r="F22" s="19">
        <v>51700</v>
      </c>
      <c r="G22" s="19">
        <v>51700</v>
      </c>
      <c r="H22" s="19">
        <v>51700</v>
      </c>
      <c r="I22" s="19">
        <v>12910</v>
      </c>
      <c r="J22" s="19" t="s">
        <v>65</v>
      </c>
      <c r="L22" s="212"/>
      <c r="M22" s="20" t="s">
        <v>125</v>
      </c>
      <c r="N22" s="18">
        <v>110</v>
      </c>
      <c r="O22" s="17">
        <f t="shared" si="0"/>
        <v>440</v>
      </c>
      <c r="P22" s="17">
        <f t="shared" si="1"/>
        <v>440</v>
      </c>
      <c r="Q22" s="17">
        <f t="shared" si="2"/>
        <v>440</v>
      </c>
      <c r="R22" s="17">
        <f t="shared" si="3"/>
        <v>110</v>
      </c>
      <c r="S22" s="25">
        <f t="shared" si="4"/>
        <v>110</v>
      </c>
    </row>
    <row r="23" spans="1:19">
      <c r="A23" s="210"/>
      <c r="B23" s="22" t="s">
        <v>246</v>
      </c>
      <c r="C23" s="21" t="s">
        <v>65</v>
      </c>
      <c r="D23" s="21" t="s">
        <v>65</v>
      </c>
      <c r="E23" s="21" t="s">
        <v>65</v>
      </c>
      <c r="F23" s="19">
        <v>1200</v>
      </c>
      <c r="G23" s="19">
        <v>1200</v>
      </c>
      <c r="H23" s="19">
        <v>1200</v>
      </c>
      <c r="I23" s="19">
        <v>290</v>
      </c>
      <c r="J23" s="19" t="s">
        <v>65</v>
      </c>
      <c r="L23" s="212"/>
      <c r="M23" s="20" t="s">
        <v>124</v>
      </c>
      <c r="N23" s="18">
        <v>920</v>
      </c>
      <c r="O23" s="17">
        <f t="shared" si="0"/>
        <v>3680</v>
      </c>
      <c r="P23" s="17">
        <f t="shared" si="1"/>
        <v>3680</v>
      </c>
      <c r="Q23" s="17">
        <f t="shared" si="2"/>
        <v>3680</v>
      </c>
      <c r="R23" s="17">
        <f t="shared" si="3"/>
        <v>920</v>
      </c>
      <c r="S23" s="25">
        <f t="shared" si="4"/>
        <v>920</v>
      </c>
    </row>
    <row r="24" spans="1:19">
      <c r="A24" s="210"/>
      <c r="B24" s="22" t="s">
        <v>245</v>
      </c>
      <c r="C24" s="21" t="s">
        <v>65</v>
      </c>
      <c r="D24" s="21" t="s">
        <v>65</v>
      </c>
      <c r="E24" s="21" t="s">
        <v>65</v>
      </c>
      <c r="F24" s="19">
        <v>13100</v>
      </c>
      <c r="G24" s="19">
        <v>13100</v>
      </c>
      <c r="H24" s="19">
        <v>15700</v>
      </c>
      <c r="I24" s="19">
        <v>4300</v>
      </c>
      <c r="J24" s="19" t="s">
        <v>65</v>
      </c>
      <c r="L24" s="212"/>
      <c r="M24" s="20" t="s">
        <v>123</v>
      </c>
      <c r="N24" s="18">
        <v>1780</v>
      </c>
      <c r="O24" s="17">
        <f t="shared" si="0"/>
        <v>7120</v>
      </c>
      <c r="P24" s="17">
        <f t="shared" si="1"/>
        <v>7120</v>
      </c>
      <c r="Q24" s="17">
        <f t="shared" si="2"/>
        <v>7120</v>
      </c>
      <c r="R24" s="17">
        <f t="shared" si="3"/>
        <v>1780</v>
      </c>
      <c r="S24" s="25">
        <f t="shared" si="4"/>
        <v>1780</v>
      </c>
    </row>
    <row r="25" spans="1:19" ht="13.15" customHeight="1">
      <c r="A25" s="214" t="s">
        <v>244</v>
      </c>
      <c r="B25" s="22" t="s">
        <v>243</v>
      </c>
      <c r="C25" s="21" t="s">
        <v>65</v>
      </c>
      <c r="D25" s="21" t="s">
        <v>65</v>
      </c>
      <c r="E25" s="21" t="s">
        <v>65</v>
      </c>
      <c r="F25" s="19">
        <v>14900</v>
      </c>
      <c r="G25" s="19">
        <v>14900</v>
      </c>
      <c r="H25" s="19">
        <v>17800</v>
      </c>
      <c r="I25" s="19">
        <v>4900</v>
      </c>
      <c r="J25" s="19" t="s">
        <v>65</v>
      </c>
      <c r="L25" s="212"/>
      <c r="M25" s="20" t="s">
        <v>122</v>
      </c>
      <c r="N25" s="18">
        <v>11620</v>
      </c>
      <c r="O25" s="17">
        <f t="shared" si="0"/>
        <v>46480</v>
      </c>
      <c r="P25" s="17">
        <f t="shared" si="1"/>
        <v>46480</v>
      </c>
      <c r="Q25" s="17">
        <f t="shared" si="2"/>
        <v>46480</v>
      </c>
      <c r="R25" s="17">
        <f t="shared" si="3"/>
        <v>11620</v>
      </c>
      <c r="S25" s="25">
        <f t="shared" si="4"/>
        <v>11620</v>
      </c>
    </row>
    <row r="26" spans="1:19" ht="27">
      <c r="A26" s="214"/>
      <c r="B26" s="22" t="s">
        <v>242</v>
      </c>
      <c r="C26" s="21" t="s">
        <v>65</v>
      </c>
      <c r="D26" s="21" t="s">
        <v>65</v>
      </c>
      <c r="E26" s="21" t="s">
        <v>65</v>
      </c>
      <c r="F26" s="19">
        <v>11000</v>
      </c>
      <c r="G26" s="19">
        <v>11000</v>
      </c>
      <c r="H26" s="19">
        <v>13200</v>
      </c>
      <c r="I26" s="19">
        <v>3600</v>
      </c>
      <c r="J26" s="19" t="s">
        <v>65</v>
      </c>
      <c r="L26" s="213"/>
      <c r="M26" s="20" t="s">
        <v>121</v>
      </c>
      <c r="N26" s="18">
        <v>1120</v>
      </c>
      <c r="O26" s="17">
        <f t="shared" si="0"/>
        <v>4480</v>
      </c>
      <c r="P26" s="17">
        <f t="shared" si="1"/>
        <v>4480</v>
      </c>
      <c r="Q26" s="17">
        <f t="shared" si="2"/>
        <v>4480</v>
      </c>
      <c r="R26" s="17">
        <f t="shared" si="3"/>
        <v>1120</v>
      </c>
      <c r="S26" s="25">
        <f t="shared" si="4"/>
        <v>1120</v>
      </c>
    </row>
    <row r="27" spans="1:19" ht="27">
      <c r="A27" s="214"/>
      <c r="B27" s="22" t="s">
        <v>241</v>
      </c>
      <c r="C27" s="21" t="s">
        <v>65</v>
      </c>
      <c r="D27" s="21" t="s">
        <v>65</v>
      </c>
      <c r="E27" s="21" t="s">
        <v>65</v>
      </c>
      <c r="F27" s="19">
        <v>72100</v>
      </c>
      <c r="G27" s="19">
        <v>72100</v>
      </c>
      <c r="H27" s="19">
        <v>86500</v>
      </c>
      <c r="I27" s="19">
        <v>23500</v>
      </c>
      <c r="J27" s="19" t="s">
        <v>65</v>
      </c>
      <c r="L27" s="211" t="s">
        <v>120</v>
      </c>
      <c r="M27" s="20" t="s">
        <v>119</v>
      </c>
      <c r="N27" s="18">
        <v>4460</v>
      </c>
      <c r="O27" s="17">
        <f t="shared" si="0"/>
        <v>17840</v>
      </c>
      <c r="P27" s="17">
        <f t="shared" si="1"/>
        <v>17840</v>
      </c>
      <c r="Q27" s="17">
        <f t="shared" si="2"/>
        <v>17840</v>
      </c>
      <c r="R27" s="17">
        <f t="shared" si="3"/>
        <v>4460</v>
      </c>
      <c r="S27" s="25">
        <f t="shared" si="4"/>
        <v>4460</v>
      </c>
    </row>
    <row r="28" spans="1:19" ht="27">
      <c r="A28" s="214"/>
      <c r="B28" s="22" t="s">
        <v>240</v>
      </c>
      <c r="C28" s="21" t="s">
        <v>65</v>
      </c>
      <c r="D28" s="21" t="s">
        <v>65</v>
      </c>
      <c r="E28" s="21" t="s">
        <v>65</v>
      </c>
      <c r="F28" s="19">
        <v>15100</v>
      </c>
      <c r="G28" s="19">
        <v>15100</v>
      </c>
      <c r="H28" s="19">
        <v>15100</v>
      </c>
      <c r="I28" s="19">
        <v>3770</v>
      </c>
      <c r="J28" s="19" t="s">
        <v>65</v>
      </c>
      <c r="L28" s="212"/>
      <c r="M28" s="20" t="s">
        <v>118</v>
      </c>
      <c r="N28" s="18">
        <v>980</v>
      </c>
      <c r="O28" s="17">
        <f t="shared" si="0"/>
        <v>3920</v>
      </c>
      <c r="P28" s="17">
        <f t="shared" si="1"/>
        <v>3920</v>
      </c>
      <c r="Q28" s="17">
        <f t="shared" si="2"/>
        <v>3920</v>
      </c>
      <c r="R28" s="17">
        <f t="shared" si="3"/>
        <v>980</v>
      </c>
      <c r="S28" s="25">
        <f t="shared" si="4"/>
        <v>980</v>
      </c>
    </row>
    <row r="29" spans="1:19">
      <c r="A29" s="214"/>
      <c r="B29" s="22" t="s">
        <v>239</v>
      </c>
      <c r="C29" s="21" t="s">
        <v>65</v>
      </c>
      <c r="D29" s="21" t="s">
        <v>65</v>
      </c>
      <c r="E29" s="21" t="s">
        <v>65</v>
      </c>
      <c r="F29" s="19">
        <v>5600</v>
      </c>
      <c r="G29" s="19">
        <v>5600</v>
      </c>
      <c r="H29" s="19">
        <v>5600</v>
      </c>
      <c r="I29" s="19">
        <v>1400</v>
      </c>
      <c r="J29" s="19" t="s">
        <v>65</v>
      </c>
      <c r="L29" s="212"/>
      <c r="M29" s="20" t="s">
        <v>117</v>
      </c>
      <c r="N29" s="18">
        <v>1190</v>
      </c>
      <c r="O29" s="17">
        <f t="shared" si="0"/>
        <v>4760</v>
      </c>
      <c r="P29" s="17">
        <f t="shared" si="1"/>
        <v>4760</v>
      </c>
      <c r="Q29" s="17">
        <f t="shared" si="2"/>
        <v>4760</v>
      </c>
      <c r="R29" s="17">
        <f t="shared" si="3"/>
        <v>1190</v>
      </c>
      <c r="S29" s="25">
        <f t="shared" si="4"/>
        <v>1190</v>
      </c>
    </row>
    <row r="30" spans="1:19">
      <c r="A30" s="214"/>
      <c r="B30" s="22" t="s">
        <v>238</v>
      </c>
      <c r="C30" s="21" t="s">
        <v>65</v>
      </c>
      <c r="D30" s="21" t="s">
        <v>65</v>
      </c>
      <c r="E30" s="21" t="s">
        <v>65</v>
      </c>
      <c r="F30" s="19">
        <v>17100</v>
      </c>
      <c r="G30" s="19">
        <v>17100</v>
      </c>
      <c r="H30" s="19">
        <v>17100</v>
      </c>
      <c r="I30" s="19">
        <v>4270</v>
      </c>
      <c r="J30" s="19" t="s">
        <v>65</v>
      </c>
      <c r="L30" s="212"/>
      <c r="M30" s="20" t="s">
        <v>116</v>
      </c>
      <c r="N30" s="18">
        <v>1960</v>
      </c>
      <c r="O30" s="17">
        <f t="shared" si="0"/>
        <v>7840</v>
      </c>
      <c r="P30" s="17">
        <f t="shared" si="1"/>
        <v>7840</v>
      </c>
      <c r="Q30" s="17">
        <f t="shared" si="2"/>
        <v>7840</v>
      </c>
      <c r="R30" s="17">
        <f t="shared" si="3"/>
        <v>1960</v>
      </c>
      <c r="S30" s="25">
        <f t="shared" si="4"/>
        <v>1960</v>
      </c>
    </row>
    <row r="31" spans="1:19">
      <c r="A31" s="214"/>
      <c r="B31" s="22" t="s">
        <v>237</v>
      </c>
      <c r="C31" s="21" t="s">
        <v>65</v>
      </c>
      <c r="D31" s="21" t="s">
        <v>65</v>
      </c>
      <c r="E31" s="21" t="s">
        <v>65</v>
      </c>
      <c r="F31" s="19">
        <v>52100</v>
      </c>
      <c r="G31" s="19">
        <v>52100</v>
      </c>
      <c r="H31" s="19">
        <v>52100</v>
      </c>
      <c r="I31" s="19">
        <v>13020</v>
      </c>
      <c r="J31" s="19" t="s">
        <v>65</v>
      </c>
      <c r="L31" s="212"/>
      <c r="M31" s="20" t="s">
        <v>115</v>
      </c>
      <c r="N31" s="18">
        <v>140</v>
      </c>
      <c r="O31" s="17">
        <f t="shared" si="0"/>
        <v>560</v>
      </c>
      <c r="P31" s="17">
        <f t="shared" si="1"/>
        <v>560</v>
      </c>
      <c r="Q31" s="17">
        <f t="shared" si="2"/>
        <v>560</v>
      </c>
      <c r="R31" s="17">
        <f t="shared" si="3"/>
        <v>140</v>
      </c>
      <c r="S31" s="25">
        <f t="shared" si="4"/>
        <v>140</v>
      </c>
    </row>
    <row r="32" spans="1:19" ht="27">
      <c r="A32" s="214"/>
      <c r="B32" s="22" t="s">
        <v>236</v>
      </c>
      <c r="C32" s="21" t="s">
        <v>65</v>
      </c>
      <c r="D32" s="21" t="s">
        <v>65</v>
      </c>
      <c r="E32" s="21" t="s">
        <v>65</v>
      </c>
      <c r="F32" s="19">
        <v>11000</v>
      </c>
      <c r="G32" s="19">
        <v>11000</v>
      </c>
      <c r="H32" s="19">
        <v>13200</v>
      </c>
      <c r="I32" s="19">
        <v>3600</v>
      </c>
      <c r="J32" s="19" t="s">
        <v>65</v>
      </c>
      <c r="L32" s="212"/>
      <c r="M32" s="20" t="s">
        <v>114</v>
      </c>
      <c r="N32" s="18">
        <v>770</v>
      </c>
      <c r="O32" s="17">
        <f t="shared" si="0"/>
        <v>3080</v>
      </c>
      <c r="P32" s="17">
        <f t="shared" si="1"/>
        <v>3080</v>
      </c>
      <c r="Q32" s="17">
        <f t="shared" si="2"/>
        <v>3080</v>
      </c>
      <c r="R32" s="17">
        <f t="shared" si="3"/>
        <v>770</v>
      </c>
      <c r="S32" s="25">
        <f t="shared" si="4"/>
        <v>770</v>
      </c>
    </row>
    <row r="33" spans="1:19" ht="27">
      <c r="A33" s="214"/>
      <c r="B33" s="22" t="s">
        <v>235</v>
      </c>
      <c r="C33" s="21" t="s">
        <v>65</v>
      </c>
      <c r="D33" s="21" t="s">
        <v>65</v>
      </c>
      <c r="E33" s="21" t="s">
        <v>65</v>
      </c>
      <c r="F33" s="19">
        <v>28000</v>
      </c>
      <c r="G33" s="19">
        <v>28000</v>
      </c>
      <c r="H33" s="19">
        <v>33600</v>
      </c>
      <c r="I33" s="19">
        <v>9100</v>
      </c>
      <c r="J33" s="19" t="s">
        <v>65</v>
      </c>
      <c r="L33" s="212"/>
      <c r="M33" s="20" t="s">
        <v>113</v>
      </c>
      <c r="N33" s="18">
        <v>1040</v>
      </c>
      <c r="O33" s="17">
        <f t="shared" si="0"/>
        <v>4160</v>
      </c>
      <c r="P33" s="17">
        <f t="shared" si="1"/>
        <v>4160</v>
      </c>
      <c r="Q33" s="17">
        <f t="shared" si="2"/>
        <v>4160</v>
      </c>
      <c r="R33" s="17">
        <f t="shared" si="3"/>
        <v>1040</v>
      </c>
      <c r="S33" s="25">
        <f t="shared" si="4"/>
        <v>1040</v>
      </c>
    </row>
    <row r="34" spans="1:19" ht="27">
      <c r="A34" s="214"/>
      <c r="B34" s="22" t="s">
        <v>234</v>
      </c>
      <c r="C34" s="21" t="s">
        <v>65</v>
      </c>
      <c r="D34" s="21" t="s">
        <v>65</v>
      </c>
      <c r="E34" s="21" t="s">
        <v>65</v>
      </c>
      <c r="F34" s="19">
        <v>3200</v>
      </c>
      <c r="G34" s="19">
        <v>3200</v>
      </c>
      <c r="H34" s="19">
        <v>3200</v>
      </c>
      <c r="I34" s="19">
        <v>790</v>
      </c>
      <c r="J34" s="19" t="s">
        <v>65</v>
      </c>
      <c r="L34" s="212"/>
      <c r="M34" s="20" t="s">
        <v>112</v>
      </c>
      <c r="N34" s="18">
        <v>200</v>
      </c>
      <c r="O34" s="17">
        <f t="shared" si="0"/>
        <v>800</v>
      </c>
      <c r="P34" s="17">
        <f t="shared" si="1"/>
        <v>800</v>
      </c>
      <c r="Q34" s="17">
        <f t="shared" si="2"/>
        <v>800</v>
      </c>
      <c r="R34" s="17">
        <f t="shared" si="3"/>
        <v>200</v>
      </c>
      <c r="S34" s="25">
        <f t="shared" si="4"/>
        <v>200</v>
      </c>
    </row>
    <row r="35" spans="1:19" ht="27">
      <c r="A35" s="214"/>
      <c r="B35" s="22" t="s">
        <v>233</v>
      </c>
      <c r="C35" s="21">
        <v>1300</v>
      </c>
      <c r="D35" s="21" t="s">
        <v>65</v>
      </c>
      <c r="E35" s="21" t="s">
        <v>65</v>
      </c>
      <c r="F35" s="19">
        <f>C35*4</f>
        <v>5200</v>
      </c>
      <c r="G35" s="19">
        <f>C35*4</f>
        <v>5200</v>
      </c>
      <c r="H35" s="19">
        <f>C35*4</f>
        <v>5200</v>
      </c>
      <c r="I35" s="19">
        <v>1300</v>
      </c>
      <c r="J35" s="19" t="s">
        <v>65</v>
      </c>
      <c r="L35" s="212"/>
      <c r="M35" s="20" t="s">
        <v>111</v>
      </c>
      <c r="N35" s="18">
        <v>4140</v>
      </c>
      <c r="O35" s="17">
        <f t="shared" si="0"/>
        <v>16560</v>
      </c>
      <c r="P35" s="17">
        <f t="shared" si="1"/>
        <v>16560</v>
      </c>
      <c r="Q35" s="17">
        <f t="shared" si="2"/>
        <v>16560</v>
      </c>
      <c r="R35" s="17">
        <f t="shared" si="3"/>
        <v>4140</v>
      </c>
      <c r="S35" s="25">
        <f t="shared" si="4"/>
        <v>4140</v>
      </c>
    </row>
    <row r="36" spans="1:19" ht="27">
      <c r="A36" s="214"/>
      <c r="B36" s="22" t="s">
        <v>232</v>
      </c>
      <c r="C36" s="21" t="s">
        <v>65</v>
      </c>
      <c r="D36" s="21" t="s">
        <v>65</v>
      </c>
      <c r="E36" s="21" t="s">
        <v>65</v>
      </c>
      <c r="F36" s="19">
        <v>3000</v>
      </c>
      <c r="G36" s="19">
        <v>3000</v>
      </c>
      <c r="H36" s="19">
        <v>3500</v>
      </c>
      <c r="I36" s="19">
        <v>1000</v>
      </c>
      <c r="J36" s="19" t="s">
        <v>65</v>
      </c>
      <c r="L36" s="212"/>
      <c r="M36" s="20" t="s">
        <v>110</v>
      </c>
      <c r="N36" s="18">
        <v>130</v>
      </c>
      <c r="O36" s="17">
        <f t="shared" si="0"/>
        <v>520</v>
      </c>
      <c r="P36" s="17">
        <f t="shared" si="1"/>
        <v>520</v>
      </c>
      <c r="Q36" s="17">
        <f t="shared" si="2"/>
        <v>520</v>
      </c>
      <c r="R36" s="17">
        <f t="shared" si="3"/>
        <v>130</v>
      </c>
      <c r="S36" s="25">
        <f t="shared" si="4"/>
        <v>130</v>
      </c>
    </row>
    <row r="37" spans="1:19" ht="13.15" customHeight="1">
      <c r="A37" s="215" t="s">
        <v>231</v>
      </c>
      <c r="B37" s="22" t="s">
        <v>230</v>
      </c>
      <c r="C37" s="21" t="s">
        <v>65</v>
      </c>
      <c r="D37" s="21" t="s">
        <v>65</v>
      </c>
      <c r="E37" s="21" t="s">
        <v>65</v>
      </c>
      <c r="F37" s="19">
        <v>29700</v>
      </c>
      <c r="G37" s="19">
        <v>29700</v>
      </c>
      <c r="H37" s="19">
        <v>35600</v>
      </c>
      <c r="I37" s="19">
        <v>9700</v>
      </c>
      <c r="J37" s="19" t="s">
        <v>65</v>
      </c>
      <c r="L37" s="212"/>
      <c r="M37" s="20" t="s">
        <v>109</v>
      </c>
      <c r="N37" s="18">
        <v>140</v>
      </c>
      <c r="O37" s="17">
        <f t="shared" si="0"/>
        <v>560</v>
      </c>
      <c r="P37" s="17">
        <f t="shared" si="1"/>
        <v>560</v>
      </c>
      <c r="Q37" s="17">
        <f t="shared" si="2"/>
        <v>560</v>
      </c>
      <c r="R37" s="17">
        <f t="shared" si="3"/>
        <v>140</v>
      </c>
      <c r="S37" s="25">
        <f t="shared" si="4"/>
        <v>140</v>
      </c>
    </row>
    <row r="38" spans="1:19">
      <c r="A38" s="215"/>
      <c r="B38" s="22" t="s">
        <v>229</v>
      </c>
      <c r="C38" s="21" t="s">
        <v>65</v>
      </c>
      <c r="D38" s="21" t="s">
        <v>65</v>
      </c>
      <c r="E38" s="21" t="s">
        <v>65</v>
      </c>
      <c r="F38" s="19">
        <v>26400</v>
      </c>
      <c r="G38" s="19">
        <v>26400</v>
      </c>
      <c r="H38" s="19">
        <v>31700</v>
      </c>
      <c r="I38" s="19">
        <v>8600</v>
      </c>
      <c r="J38" s="19" t="s">
        <v>65</v>
      </c>
      <c r="L38" s="212"/>
      <c r="M38" s="20" t="s">
        <v>108</v>
      </c>
      <c r="N38" s="18">
        <v>190</v>
      </c>
      <c r="O38" s="17">
        <f t="shared" si="0"/>
        <v>760</v>
      </c>
      <c r="P38" s="17">
        <f t="shared" si="1"/>
        <v>760</v>
      </c>
      <c r="Q38" s="17">
        <f t="shared" si="2"/>
        <v>760</v>
      </c>
      <c r="R38" s="17">
        <f t="shared" si="3"/>
        <v>190</v>
      </c>
      <c r="S38" s="25">
        <f t="shared" si="4"/>
        <v>190</v>
      </c>
    </row>
    <row r="39" spans="1:19">
      <c r="A39" s="215"/>
      <c r="B39" s="22" t="s">
        <v>228</v>
      </c>
      <c r="C39" s="21" t="s">
        <v>65</v>
      </c>
      <c r="D39" s="21" t="s">
        <v>65</v>
      </c>
      <c r="E39" s="21" t="s">
        <v>65</v>
      </c>
      <c r="F39" s="19">
        <v>14100</v>
      </c>
      <c r="G39" s="19">
        <v>14100</v>
      </c>
      <c r="H39" s="19">
        <v>16900</v>
      </c>
      <c r="I39" s="19">
        <v>4600</v>
      </c>
      <c r="J39" s="19" t="s">
        <v>65</v>
      </c>
      <c r="L39" s="212"/>
      <c r="M39" s="20" t="s">
        <v>107</v>
      </c>
      <c r="N39" s="18">
        <v>260</v>
      </c>
      <c r="O39" s="17">
        <f t="shared" si="0"/>
        <v>1040</v>
      </c>
      <c r="P39" s="17">
        <f t="shared" si="1"/>
        <v>1040</v>
      </c>
      <c r="Q39" s="17">
        <f t="shared" si="2"/>
        <v>1040</v>
      </c>
      <c r="R39" s="17">
        <f t="shared" si="3"/>
        <v>260</v>
      </c>
      <c r="S39" s="25">
        <f t="shared" si="4"/>
        <v>260</v>
      </c>
    </row>
    <row r="40" spans="1:19">
      <c r="A40" s="215"/>
      <c r="B40" s="22" t="s">
        <v>227</v>
      </c>
      <c r="C40" s="21" t="s">
        <v>65</v>
      </c>
      <c r="D40" s="21" t="s">
        <v>65</v>
      </c>
      <c r="E40" s="21" t="s">
        <v>65</v>
      </c>
      <c r="F40" s="19">
        <v>28200</v>
      </c>
      <c r="G40" s="19">
        <v>28200</v>
      </c>
      <c r="H40" s="19">
        <v>33800</v>
      </c>
      <c r="I40" s="19">
        <f>I39*2</f>
        <v>9200</v>
      </c>
      <c r="J40" s="19" t="s">
        <v>65</v>
      </c>
      <c r="L40" s="212"/>
      <c r="M40" s="20" t="s">
        <v>106</v>
      </c>
      <c r="N40" s="18">
        <v>3350</v>
      </c>
      <c r="O40" s="17">
        <f t="shared" si="0"/>
        <v>13400</v>
      </c>
      <c r="P40" s="17">
        <f t="shared" si="1"/>
        <v>13400</v>
      </c>
      <c r="Q40" s="17">
        <f t="shared" si="2"/>
        <v>13400</v>
      </c>
      <c r="R40" s="17">
        <f t="shared" si="3"/>
        <v>3350</v>
      </c>
      <c r="S40" s="25">
        <f t="shared" si="4"/>
        <v>3350</v>
      </c>
    </row>
    <row r="41" spans="1:19">
      <c r="A41" s="215"/>
      <c r="B41" s="22" t="s">
        <v>226</v>
      </c>
      <c r="C41" s="21" t="s">
        <v>65</v>
      </c>
      <c r="D41" s="21" t="s">
        <v>65</v>
      </c>
      <c r="E41" s="21" t="s">
        <v>65</v>
      </c>
      <c r="F41" s="19">
        <v>13900</v>
      </c>
      <c r="G41" s="19">
        <v>13900</v>
      </c>
      <c r="H41" s="19">
        <v>16700</v>
      </c>
      <c r="I41" s="19">
        <v>4600</v>
      </c>
      <c r="J41" s="19" t="s">
        <v>65</v>
      </c>
      <c r="L41" s="212"/>
      <c r="M41" s="20" t="s">
        <v>105</v>
      </c>
      <c r="N41" s="18">
        <v>1950</v>
      </c>
      <c r="O41" s="17">
        <f t="shared" si="0"/>
        <v>7800</v>
      </c>
      <c r="P41" s="17">
        <f t="shared" si="1"/>
        <v>7800</v>
      </c>
      <c r="Q41" s="17">
        <f t="shared" si="2"/>
        <v>7800</v>
      </c>
      <c r="R41" s="17">
        <f t="shared" si="3"/>
        <v>1950</v>
      </c>
      <c r="S41" s="25">
        <f t="shared" si="4"/>
        <v>1950</v>
      </c>
    </row>
    <row r="42" spans="1:19">
      <c r="A42" s="215"/>
      <c r="B42" s="22" t="s">
        <v>225</v>
      </c>
      <c r="C42" s="21" t="s">
        <v>65</v>
      </c>
      <c r="D42" s="21" t="s">
        <v>65</v>
      </c>
      <c r="E42" s="21" t="s">
        <v>65</v>
      </c>
      <c r="F42" s="19">
        <v>10900</v>
      </c>
      <c r="G42" s="19">
        <v>10900</v>
      </c>
      <c r="H42" s="19">
        <v>13100</v>
      </c>
      <c r="I42" s="19">
        <v>3600</v>
      </c>
      <c r="J42" s="19" t="s">
        <v>65</v>
      </c>
      <c r="L42" s="212"/>
      <c r="M42" s="20" t="s">
        <v>104</v>
      </c>
      <c r="N42" s="18">
        <v>850</v>
      </c>
      <c r="O42" s="17">
        <f t="shared" si="0"/>
        <v>3400</v>
      </c>
      <c r="P42" s="17">
        <f t="shared" si="1"/>
        <v>3400</v>
      </c>
      <c r="Q42" s="17">
        <f t="shared" si="2"/>
        <v>3400</v>
      </c>
      <c r="R42" s="17">
        <f t="shared" si="3"/>
        <v>850</v>
      </c>
      <c r="S42" s="25">
        <f t="shared" si="4"/>
        <v>850</v>
      </c>
    </row>
    <row r="43" spans="1:19">
      <c r="A43" s="215"/>
      <c r="B43" s="22" t="s">
        <v>224</v>
      </c>
      <c r="C43" s="21" t="s">
        <v>65</v>
      </c>
      <c r="D43" s="21" t="s">
        <v>65</v>
      </c>
      <c r="E43" s="21" t="s">
        <v>65</v>
      </c>
      <c r="F43" s="19">
        <v>10200</v>
      </c>
      <c r="G43" s="19">
        <v>10200</v>
      </c>
      <c r="H43" s="19">
        <v>12300</v>
      </c>
      <c r="I43" s="19">
        <v>3400</v>
      </c>
      <c r="J43" s="19" t="s">
        <v>65</v>
      </c>
      <c r="L43" s="212"/>
      <c r="M43" s="20" t="s">
        <v>103</v>
      </c>
      <c r="N43" s="18">
        <v>3160</v>
      </c>
      <c r="O43" s="17">
        <f t="shared" si="0"/>
        <v>12640</v>
      </c>
      <c r="P43" s="17">
        <f t="shared" si="1"/>
        <v>12640</v>
      </c>
      <c r="Q43" s="17">
        <f t="shared" si="2"/>
        <v>12640</v>
      </c>
      <c r="R43" s="17">
        <f t="shared" si="3"/>
        <v>3160</v>
      </c>
      <c r="S43" s="25">
        <f t="shared" si="4"/>
        <v>3160</v>
      </c>
    </row>
    <row r="44" spans="1:19">
      <c r="A44" s="215"/>
      <c r="B44" s="22" t="s">
        <v>223</v>
      </c>
      <c r="C44" s="21" t="s">
        <v>65</v>
      </c>
      <c r="D44" s="21" t="s">
        <v>65</v>
      </c>
      <c r="E44" s="21" t="s">
        <v>65</v>
      </c>
      <c r="F44" s="19">
        <v>16800</v>
      </c>
      <c r="G44" s="19">
        <v>16800</v>
      </c>
      <c r="H44" s="19">
        <v>20200</v>
      </c>
      <c r="I44" s="19">
        <v>5500</v>
      </c>
      <c r="J44" s="19" t="s">
        <v>65</v>
      </c>
      <c r="L44" s="212"/>
      <c r="M44" s="20" t="s">
        <v>102</v>
      </c>
      <c r="N44" s="18">
        <v>2000</v>
      </c>
      <c r="O44" s="17">
        <f t="shared" si="0"/>
        <v>8000</v>
      </c>
      <c r="P44" s="17">
        <f t="shared" si="1"/>
        <v>8000</v>
      </c>
      <c r="Q44" s="17">
        <f t="shared" si="2"/>
        <v>8000</v>
      </c>
      <c r="R44" s="17">
        <f t="shared" si="3"/>
        <v>2000</v>
      </c>
      <c r="S44" s="25">
        <f t="shared" si="4"/>
        <v>2000</v>
      </c>
    </row>
    <row r="45" spans="1:19">
      <c r="A45" s="215"/>
      <c r="B45" s="22" t="s">
        <v>222</v>
      </c>
      <c r="C45" s="21" t="s">
        <v>65</v>
      </c>
      <c r="D45" s="21" t="s">
        <v>65</v>
      </c>
      <c r="E45" s="21" t="s">
        <v>65</v>
      </c>
      <c r="F45" s="19">
        <v>30500</v>
      </c>
      <c r="G45" s="19">
        <v>30500</v>
      </c>
      <c r="H45" s="19">
        <v>36500</v>
      </c>
      <c r="I45" s="19">
        <v>9900</v>
      </c>
      <c r="J45" s="19" t="s">
        <v>65</v>
      </c>
      <c r="L45" s="213"/>
      <c r="M45" s="20" t="s">
        <v>101</v>
      </c>
      <c r="N45" s="18">
        <v>240</v>
      </c>
      <c r="O45" s="17">
        <f t="shared" ref="O45:O75" si="5">N45*4</f>
        <v>960</v>
      </c>
      <c r="P45" s="17">
        <f t="shared" ref="P45:P75" si="6">N45*4</f>
        <v>960</v>
      </c>
      <c r="Q45" s="17">
        <f t="shared" ref="Q45:Q75" si="7">N45*4</f>
        <v>960</v>
      </c>
      <c r="R45" s="17">
        <f t="shared" ref="R45:R75" si="8">N45</f>
        <v>240</v>
      </c>
      <c r="S45" s="25">
        <f t="shared" ref="S45:S75" si="9">N45</f>
        <v>240</v>
      </c>
    </row>
    <row r="46" spans="1:19" ht="27">
      <c r="A46" s="215"/>
      <c r="B46" s="22" t="s">
        <v>221</v>
      </c>
      <c r="C46" s="21" t="s">
        <v>65</v>
      </c>
      <c r="D46" s="21" t="s">
        <v>65</v>
      </c>
      <c r="E46" s="21" t="s">
        <v>65</v>
      </c>
      <c r="F46" s="19">
        <v>9500</v>
      </c>
      <c r="G46" s="19">
        <v>9500</v>
      </c>
      <c r="H46" s="19">
        <v>11400</v>
      </c>
      <c r="I46" s="19">
        <v>3100</v>
      </c>
      <c r="J46" s="19" t="s">
        <v>65</v>
      </c>
      <c r="L46" s="216" t="s">
        <v>100</v>
      </c>
      <c r="M46" s="20" t="s">
        <v>99</v>
      </c>
      <c r="N46" s="18">
        <v>14450</v>
      </c>
      <c r="O46" s="17">
        <f t="shared" si="5"/>
        <v>57800</v>
      </c>
      <c r="P46" s="17">
        <f t="shared" si="6"/>
        <v>57800</v>
      </c>
      <c r="Q46" s="17">
        <f t="shared" si="7"/>
        <v>57800</v>
      </c>
      <c r="R46" s="17">
        <f t="shared" si="8"/>
        <v>14450</v>
      </c>
      <c r="S46" s="25">
        <f t="shared" si="9"/>
        <v>14450</v>
      </c>
    </row>
    <row r="47" spans="1:19" ht="27">
      <c r="A47" s="215"/>
      <c r="B47" s="22" t="s">
        <v>220</v>
      </c>
      <c r="C47" s="21" t="s">
        <v>65</v>
      </c>
      <c r="D47" s="21" t="s">
        <v>65</v>
      </c>
      <c r="E47" s="21" t="s">
        <v>65</v>
      </c>
      <c r="F47" s="19">
        <v>5800</v>
      </c>
      <c r="G47" s="19">
        <v>5800</v>
      </c>
      <c r="H47" s="19">
        <v>7000</v>
      </c>
      <c r="I47" s="19">
        <v>1900</v>
      </c>
      <c r="J47" s="19" t="s">
        <v>65</v>
      </c>
      <c r="L47" s="216"/>
      <c r="M47" s="20" t="s">
        <v>98</v>
      </c>
      <c r="N47" s="18">
        <v>7680</v>
      </c>
      <c r="O47" s="17">
        <f t="shared" si="5"/>
        <v>30720</v>
      </c>
      <c r="P47" s="17">
        <f t="shared" si="6"/>
        <v>30720</v>
      </c>
      <c r="Q47" s="17">
        <f t="shared" si="7"/>
        <v>30720</v>
      </c>
      <c r="R47" s="17">
        <f t="shared" si="8"/>
        <v>7680</v>
      </c>
      <c r="S47" s="25">
        <f t="shared" si="9"/>
        <v>7680</v>
      </c>
    </row>
    <row r="48" spans="1:19" ht="27">
      <c r="A48" s="215"/>
      <c r="B48" s="22" t="s">
        <v>219</v>
      </c>
      <c r="C48" s="21" t="s">
        <v>65</v>
      </c>
      <c r="D48" s="21" t="s">
        <v>65</v>
      </c>
      <c r="E48" s="21" t="s">
        <v>65</v>
      </c>
      <c r="F48" s="19">
        <v>6000</v>
      </c>
      <c r="G48" s="19">
        <v>6000</v>
      </c>
      <c r="H48" s="19">
        <v>7200</v>
      </c>
      <c r="I48" s="19">
        <v>2000</v>
      </c>
      <c r="J48" s="19" t="s">
        <v>65</v>
      </c>
      <c r="L48" s="216"/>
      <c r="M48" s="20" t="s">
        <v>97</v>
      </c>
      <c r="N48" s="18">
        <v>1070</v>
      </c>
      <c r="O48" s="17">
        <f t="shared" si="5"/>
        <v>4280</v>
      </c>
      <c r="P48" s="17">
        <f t="shared" si="6"/>
        <v>4280</v>
      </c>
      <c r="Q48" s="17">
        <f t="shared" si="7"/>
        <v>4280</v>
      </c>
      <c r="R48" s="17">
        <f t="shared" si="8"/>
        <v>1070</v>
      </c>
      <c r="S48" s="25">
        <f t="shared" si="9"/>
        <v>1070</v>
      </c>
    </row>
    <row r="49" spans="1:19" ht="27">
      <c r="A49" s="215"/>
      <c r="B49" s="22" t="s">
        <v>218</v>
      </c>
      <c r="C49" s="21" t="s">
        <v>65</v>
      </c>
      <c r="D49" s="21">
        <v>224700</v>
      </c>
      <c r="E49" s="21">
        <v>9900</v>
      </c>
      <c r="F49" s="19" t="s">
        <v>65</v>
      </c>
      <c r="G49" s="19" t="s">
        <v>65</v>
      </c>
      <c r="H49" s="19" t="s">
        <v>65</v>
      </c>
      <c r="I49" s="19" t="s">
        <v>65</v>
      </c>
      <c r="J49" s="19" t="s">
        <v>65</v>
      </c>
      <c r="L49" s="216"/>
      <c r="M49" s="20" t="s">
        <v>96</v>
      </c>
      <c r="N49" s="18">
        <v>2690</v>
      </c>
      <c r="O49" s="17">
        <f t="shared" si="5"/>
        <v>10760</v>
      </c>
      <c r="P49" s="17">
        <f t="shared" si="6"/>
        <v>10760</v>
      </c>
      <c r="Q49" s="17">
        <f t="shared" si="7"/>
        <v>10760</v>
      </c>
      <c r="R49" s="17">
        <f t="shared" si="8"/>
        <v>2690</v>
      </c>
      <c r="S49" s="25">
        <f t="shared" si="9"/>
        <v>2690</v>
      </c>
    </row>
    <row r="50" spans="1:19" ht="27">
      <c r="A50" s="215"/>
      <c r="B50" s="22" t="s">
        <v>217</v>
      </c>
      <c r="C50" s="21" t="s">
        <v>65</v>
      </c>
      <c r="D50" s="21">
        <v>160800</v>
      </c>
      <c r="E50" s="21">
        <v>7800</v>
      </c>
      <c r="F50" s="19" t="s">
        <v>65</v>
      </c>
      <c r="G50" s="19" t="s">
        <v>65</v>
      </c>
      <c r="H50" s="19" t="s">
        <v>65</v>
      </c>
      <c r="I50" s="19" t="s">
        <v>65</v>
      </c>
      <c r="J50" s="19" t="s">
        <v>65</v>
      </c>
      <c r="L50" s="216"/>
      <c r="M50" s="20" t="s">
        <v>95</v>
      </c>
      <c r="N50" s="18">
        <v>4410</v>
      </c>
      <c r="O50" s="17">
        <f t="shared" si="5"/>
        <v>17640</v>
      </c>
      <c r="P50" s="17">
        <f t="shared" si="6"/>
        <v>17640</v>
      </c>
      <c r="Q50" s="17">
        <f t="shared" si="7"/>
        <v>17640</v>
      </c>
      <c r="R50" s="17">
        <f t="shared" si="8"/>
        <v>4410</v>
      </c>
      <c r="S50" s="25">
        <f t="shared" si="9"/>
        <v>4410</v>
      </c>
    </row>
    <row r="51" spans="1:19" ht="27">
      <c r="A51" s="215"/>
      <c r="B51" s="22" t="s">
        <v>216</v>
      </c>
      <c r="C51" s="21" t="s">
        <v>65</v>
      </c>
      <c r="D51" s="21">
        <v>142700</v>
      </c>
      <c r="E51" s="21">
        <v>7200</v>
      </c>
      <c r="F51" s="19" t="s">
        <v>65</v>
      </c>
      <c r="G51" s="19" t="s">
        <v>65</v>
      </c>
      <c r="H51" s="19" t="s">
        <v>65</v>
      </c>
      <c r="I51" s="19" t="s">
        <v>65</v>
      </c>
      <c r="J51" s="19" t="s">
        <v>65</v>
      </c>
      <c r="L51" s="216" t="s">
        <v>94</v>
      </c>
      <c r="M51" s="20" t="s">
        <v>93</v>
      </c>
      <c r="N51" s="18">
        <v>400</v>
      </c>
      <c r="O51" s="17">
        <f t="shared" si="5"/>
        <v>1600</v>
      </c>
      <c r="P51" s="17">
        <f t="shared" si="6"/>
        <v>1600</v>
      </c>
      <c r="Q51" s="17">
        <f t="shared" si="7"/>
        <v>1600</v>
      </c>
      <c r="R51" s="17">
        <f t="shared" si="8"/>
        <v>400</v>
      </c>
      <c r="S51" s="25">
        <f t="shared" si="9"/>
        <v>400</v>
      </c>
    </row>
    <row r="52" spans="1:19" ht="27">
      <c r="A52" s="215"/>
      <c r="B52" s="22" t="s">
        <v>215</v>
      </c>
      <c r="C52" s="21" t="s">
        <v>65</v>
      </c>
      <c r="D52" s="21">
        <v>99200</v>
      </c>
      <c r="E52" s="21">
        <v>5700</v>
      </c>
      <c r="F52" s="19" t="s">
        <v>65</v>
      </c>
      <c r="G52" s="19" t="s">
        <v>65</v>
      </c>
      <c r="H52" s="19" t="s">
        <v>65</v>
      </c>
      <c r="I52" s="19" t="s">
        <v>65</v>
      </c>
      <c r="J52" s="19" t="s">
        <v>65</v>
      </c>
      <c r="L52" s="216"/>
      <c r="M52" s="20" t="s">
        <v>92</v>
      </c>
      <c r="N52" s="18">
        <v>940</v>
      </c>
      <c r="O52" s="17">
        <f t="shared" si="5"/>
        <v>3760</v>
      </c>
      <c r="P52" s="17">
        <f t="shared" si="6"/>
        <v>3760</v>
      </c>
      <c r="Q52" s="17">
        <f t="shared" si="7"/>
        <v>3760</v>
      </c>
      <c r="R52" s="17">
        <f t="shared" si="8"/>
        <v>940</v>
      </c>
      <c r="S52" s="25">
        <f t="shared" si="9"/>
        <v>940</v>
      </c>
    </row>
    <row r="53" spans="1:19" ht="27">
      <c r="A53" s="215"/>
      <c r="B53" s="22" t="s">
        <v>214</v>
      </c>
      <c r="C53" s="21" t="s">
        <v>65</v>
      </c>
      <c r="D53" s="21" t="s">
        <v>65</v>
      </c>
      <c r="E53" s="21" t="s">
        <v>65</v>
      </c>
      <c r="F53" s="19">
        <v>15800</v>
      </c>
      <c r="G53" s="19">
        <v>15800</v>
      </c>
      <c r="H53" s="19">
        <v>18900</v>
      </c>
      <c r="I53" s="19">
        <v>5200</v>
      </c>
      <c r="J53" s="19" t="s">
        <v>65</v>
      </c>
      <c r="L53" s="216" t="s">
        <v>91</v>
      </c>
      <c r="M53" s="20" t="s">
        <v>90</v>
      </c>
      <c r="N53" s="18">
        <v>530</v>
      </c>
      <c r="O53" s="17">
        <f t="shared" si="5"/>
        <v>2120</v>
      </c>
      <c r="P53" s="17">
        <f t="shared" si="6"/>
        <v>2120</v>
      </c>
      <c r="Q53" s="17">
        <f t="shared" si="7"/>
        <v>2120</v>
      </c>
      <c r="R53" s="17">
        <f t="shared" si="8"/>
        <v>530</v>
      </c>
      <c r="S53" s="25">
        <f t="shared" si="9"/>
        <v>530</v>
      </c>
    </row>
    <row r="54" spans="1:19" ht="27">
      <c r="A54" s="215"/>
      <c r="B54" s="22" t="s">
        <v>213</v>
      </c>
      <c r="C54" s="21" t="s">
        <v>65</v>
      </c>
      <c r="D54" s="21" t="s">
        <v>65</v>
      </c>
      <c r="E54" s="21" t="s">
        <v>65</v>
      </c>
      <c r="F54" s="19">
        <v>3500</v>
      </c>
      <c r="G54" s="19">
        <v>3500</v>
      </c>
      <c r="H54" s="19">
        <v>4200</v>
      </c>
      <c r="I54" s="19">
        <v>1200</v>
      </c>
      <c r="J54" s="19" t="s">
        <v>65</v>
      </c>
      <c r="L54" s="216"/>
      <c r="M54" s="20" t="s">
        <v>89</v>
      </c>
      <c r="N54" s="18">
        <v>420</v>
      </c>
      <c r="O54" s="17">
        <f t="shared" si="5"/>
        <v>1680</v>
      </c>
      <c r="P54" s="17">
        <f t="shared" si="6"/>
        <v>1680</v>
      </c>
      <c r="Q54" s="17">
        <f t="shared" si="7"/>
        <v>1680</v>
      </c>
      <c r="R54" s="17">
        <f t="shared" si="8"/>
        <v>420</v>
      </c>
      <c r="S54" s="25">
        <f t="shared" si="9"/>
        <v>420</v>
      </c>
    </row>
    <row r="55" spans="1:19">
      <c r="A55" s="215"/>
      <c r="B55" s="22" t="s">
        <v>212</v>
      </c>
      <c r="C55" s="21" t="s">
        <v>65</v>
      </c>
      <c r="D55" s="21" t="s">
        <v>65</v>
      </c>
      <c r="E55" s="21" t="s">
        <v>65</v>
      </c>
      <c r="F55" s="19">
        <v>21000</v>
      </c>
      <c r="G55" s="19">
        <v>21000</v>
      </c>
      <c r="H55" s="19">
        <v>25100</v>
      </c>
      <c r="I55" s="19">
        <v>6800</v>
      </c>
      <c r="J55" s="19" t="s">
        <v>65</v>
      </c>
      <c r="L55" s="216"/>
      <c r="M55" s="20" t="s">
        <v>88</v>
      </c>
      <c r="N55" s="18">
        <v>2320</v>
      </c>
      <c r="O55" s="17">
        <f t="shared" si="5"/>
        <v>9280</v>
      </c>
      <c r="P55" s="17">
        <f t="shared" si="6"/>
        <v>9280</v>
      </c>
      <c r="Q55" s="17">
        <f t="shared" si="7"/>
        <v>9280</v>
      </c>
      <c r="R55" s="17">
        <f t="shared" si="8"/>
        <v>2320</v>
      </c>
      <c r="S55" s="25">
        <f t="shared" si="9"/>
        <v>2320</v>
      </c>
    </row>
    <row r="56" spans="1:19" ht="27">
      <c r="A56" s="215"/>
      <c r="B56" s="22" t="s">
        <v>211</v>
      </c>
      <c r="C56" s="21" t="s">
        <v>65</v>
      </c>
      <c r="D56" s="21" t="s">
        <v>65</v>
      </c>
      <c r="E56" s="21" t="s">
        <v>65</v>
      </c>
      <c r="F56" s="19">
        <v>3600</v>
      </c>
      <c r="G56" s="19">
        <v>3600</v>
      </c>
      <c r="H56" s="19">
        <v>4300</v>
      </c>
      <c r="I56" s="19">
        <v>1200</v>
      </c>
      <c r="J56" s="19" t="s">
        <v>65</v>
      </c>
      <c r="L56" s="216" t="s">
        <v>87</v>
      </c>
      <c r="M56" s="20" t="s">
        <v>86</v>
      </c>
      <c r="N56" s="18">
        <v>9040</v>
      </c>
      <c r="O56" s="17">
        <f t="shared" si="5"/>
        <v>36160</v>
      </c>
      <c r="P56" s="17">
        <f t="shared" si="6"/>
        <v>36160</v>
      </c>
      <c r="Q56" s="17">
        <f t="shared" si="7"/>
        <v>36160</v>
      </c>
      <c r="R56" s="17">
        <f t="shared" si="8"/>
        <v>9040</v>
      </c>
      <c r="S56" s="25">
        <f t="shared" si="9"/>
        <v>9040</v>
      </c>
    </row>
    <row r="57" spans="1:19" ht="27">
      <c r="A57" s="215"/>
      <c r="B57" s="22" t="s">
        <v>210</v>
      </c>
      <c r="C57" s="21" t="s">
        <v>65</v>
      </c>
      <c r="D57" s="21" t="s">
        <v>65</v>
      </c>
      <c r="E57" s="21" t="s">
        <v>65</v>
      </c>
      <c r="F57" s="19">
        <v>3000</v>
      </c>
      <c r="G57" s="19">
        <v>3000</v>
      </c>
      <c r="H57" s="19">
        <v>3600</v>
      </c>
      <c r="I57" s="19">
        <v>1000</v>
      </c>
      <c r="J57" s="19" t="s">
        <v>65</v>
      </c>
      <c r="L57" s="216"/>
      <c r="M57" s="20" t="s">
        <v>85</v>
      </c>
      <c r="N57" s="18">
        <v>7270</v>
      </c>
      <c r="O57" s="17">
        <f t="shared" si="5"/>
        <v>29080</v>
      </c>
      <c r="P57" s="17">
        <f t="shared" si="6"/>
        <v>29080</v>
      </c>
      <c r="Q57" s="17">
        <f t="shared" si="7"/>
        <v>29080</v>
      </c>
      <c r="R57" s="17">
        <f t="shared" si="8"/>
        <v>7270</v>
      </c>
      <c r="S57" s="25">
        <f t="shared" si="9"/>
        <v>7270</v>
      </c>
    </row>
    <row r="58" spans="1:19" ht="27">
      <c r="A58" s="215"/>
      <c r="B58" s="22" t="s">
        <v>209</v>
      </c>
      <c r="C58" s="21" t="s">
        <v>65</v>
      </c>
      <c r="D58" s="21" t="s">
        <v>65</v>
      </c>
      <c r="E58" s="21" t="s">
        <v>65</v>
      </c>
      <c r="F58" s="19">
        <v>3900</v>
      </c>
      <c r="G58" s="19">
        <v>3900</v>
      </c>
      <c r="H58" s="19">
        <v>4700</v>
      </c>
      <c r="I58" s="19">
        <v>1300</v>
      </c>
      <c r="J58" s="19" t="s">
        <v>65</v>
      </c>
      <c r="L58" s="216"/>
      <c r="M58" s="20" t="s">
        <v>84</v>
      </c>
      <c r="N58" s="18">
        <v>8940</v>
      </c>
      <c r="O58" s="17">
        <f t="shared" si="5"/>
        <v>35760</v>
      </c>
      <c r="P58" s="17">
        <f t="shared" si="6"/>
        <v>35760</v>
      </c>
      <c r="Q58" s="17">
        <f t="shared" si="7"/>
        <v>35760</v>
      </c>
      <c r="R58" s="17">
        <f t="shared" si="8"/>
        <v>8940</v>
      </c>
      <c r="S58" s="25">
        <f t="shared" si="9"/>
        <v>8940</v>
      </c>
    </row>
    <row r="59" spans="1:19" ht="27">
      <c r="A59" s="215"/>
      <c r="B59" s="22" t="s">
        <v>208</v>
      </c>
      <c r="C59" s="21" t="s">
        <v>65</v>
      </c>
      <c r="D59" s="21" t="s">
        <v>65</v>
      </c>
      <c r="E59" s="21" t="s">
        <v>65</v>
      </c>
      <c r="F59" s="19">
        <v>13900</v>
      </c>
      <c r="G59" s="19">
        <v>13900</v>
      </c>
      <c r="H59" s="19">
        <v>16700</v>
      </c>
      <c r="I59" s="19">
        <v>4600</v>
      </c>
      <c r="J59" s="19" t="s">
        <v>65</v>
      </c>
      <c r="L59" s="216"/>
      <c r="M59" s="20" t="s">
        <v>83</v>
      </c>
      <c r="N59" s="18">
        <v>2750</v>
      </c>
      <c r="O59" s="17">
        <f t="shared" si="5"/>
        <v>11000</v>
      </c>
      <c r="P59" s="17">
        <f t="shared" si="6"/>
        <v>11000</v>
      </c>
      <c r="Q59" s="17">
        <f t="shared" si="7"/>
        <v>11000</v>
      </c>
      <c r="R59" s="17">
        <f t="shared" si="8"/>
        <v>2750</v>
      </c>
      <c r="S59" s="25">
        <f t="shared" si="9"/>
        <v>2750</v>
      </c>
    </row>
    <row r="60" spans="1:19" ht="27">
      <c r="A60" s="215"/>
      <c r="B60" s="22" t="s">
        <v>207</v>
      </c>
      <c r="C60" s="21" t="s">
        <v>65</v>
      </c>
      <c r="D60" s="21" t="s">
        <v>65</v>
      </c>
      <c r="E60" s="21" t="s">
        <v>65</v>
      </c>
      <c r="F60" s="19">
        <v>3700</v>
      </c>
      <c r="G60" s="19">
        <v>3700</v>
      </c>
      <c r="H60" s="19">
        <v>4400</v>
      </c>
      <c r="I60" s="19">
        <v>1200</v>
      </c>
      <c r="J60" s="19" t="s">
        <v>65</v>
      </c>
      <c r="L60" s="216"/>
      <c r="M60" s="20" t="s">
        <v>82</v>
      </c>
      <c r="N60" s="18">
        <v>5370</v>
      </c>
      <c r="O60" s="17">
        <f t="shared" si="5"/>
        <v>21480</v>
      </c>
      <c r="P60" s="17">
        <f t="shared" si="6"/>
        <v>21480</v>
      </c>
      <c r="Q60" s="17">
        <f t="shared" si="7"/>
        <v>21480</v>
      </c>
      <c r="R60" s="17">
        <f t="shared" si="8"/>
        <v>5370</v>
      </c>
      <c r="S60" s="25">
        <f t="shared" si="9"/>
        <v>5370</v>
      </c>
    </row>
    <row r="61" spans="1:19" ht="27">
      <c r="A61" s="215"/>
      <c r="B61" s="22" t="s">
        <v>206</v>
      </c>
      <c r="C61" s="21" t="s">
        <v>65</v>
      </c>
      <c r="D61" s="21" t="s">
        <v>65</v>
      </c>
      <c r="E61" s="21" t="s">
        <v>65</v>
      </c>
      <c r="F61" s="19">
        <v>5100</v>
      </c>
      <c r="G61" s="19">
        <v>5100</v>
      </c>
      <c r="H61" s="19">
        <v>6200</v>
      </c>
      <c r="I61" s="19">
        <v>1700</v>
      </c>
      <c r="J61" s="19" t="s">
        <v>65</v>
      </c>
      <c r="L61" s="216"/>
      <c r="M61" s="20" t="s">
        <v>81</v>
      </c>
      <c r="N61" s="18">
        <v>4170</v>
      </c>
      <c r="O61" s="17">
        <f t="shared" si="5"/>
        <v>16680</v>
      </c>
      <c r="P61" s="17">
        <f t="shared" si="6"/>
        <v>16680</v>
      </c>
      <c r="Q61" s="17">
        <f t="shared" si="7"/>
        <v>16680</v>
      </c>
      <c r="R61" s="17">
        <f t="shared" si="8"/>
        <v>4170</v>
      </c>
      <c r="S61" s="25">
        <f t="shared" si="9"/>
        <v>4170</v>
      </c>
    </row>
    <row r="62" spans="1:19" ht="13.15" customHeight="1">
      <c r="A62" s="216" t="s">
        <v>205</v>
      </c>
      <c r="B62" s="20" t="s">
        <v>204</v>
      </c>
      <c r="C62" s="17" t="s">
        <v>65</v>
      </c>
      <c r="D62" s="17" t="s">
        <v>65</v>
      </c>
      <c r="E62" s="17" t="s">
        <v>65</v>
      </c>
      <c r="F62" s="17">
        <v>14100</v>
      </c>
      <c r="G62" s="17">
        <v>14100</v>
      </c>
      <c r="H62" s="17">
        <v>17200</v>
      </c>
      <c r="I62" s="17">
        <v>4600</v>
      </c>
      <c r="J62" s="17">
        <v>4300</v>
      </c>
      <c r="L62" s="216"/>
      <c r="M62" s="20" t="s">
        <v>80</v>
      </c>
      <c r="N62" s="18">
        <v>8800</v>
      </c>
      <c r="O62" s="17">
        <f t="shared" si="5"/>
        <v>35200</v>
      </c>
      <c r="P62" s="17">
        <f t="shared" si="6"/>
        <v>35200</v>
      </c>
      <c r="Q62" s="17">
        <f t="shared" si="7"/>
        <v>35200</v>
      </c>
      <c r="R62" s="17">
        <f t="shared" si="8"/>
        <v>8800</v>
      </c>
      <c r="S62" s="25">
        <f t="shared" si="9"/>
        <v>8800</v>
      </c>
    </row>
    <row r="63" spans="1:19" ht="27">
      <c r="A63" s="216"/>
      <c r="B63" s="22" t="s">
        <v>203</v>
      </c>
      <c r="C63" s="18" t="s">
        <v>65</v>
      </c>
      <c r="D63" s="18" t="s">
        <v>65</v>
      </c>
      <c r="E63" s="18" t="s">
        <v>65</v>
      </c>
      <c r="F63" s="17">
        <v>19000</v>
      </c>
      <c r="G63" s="17">
        <v>19000</v>
      </c>
      <c r="H63" s="17">
        <v>22800</v>
      </c>
      <c r="I63" s="17">
        <v>6200</v>
      </c>
      <c r="J63" s="17">
        <v>5700</v>
      </c>
      <c r="L63" s="216" t="s">
        <v>79</v>
      </c>
      <c r="M63" s="20" t="s">
        <v>78</v>
      </c>
      <c r="N63" s="18">
        <v>4490</v>
      </c>
      <c r="O63" s="17">
        <f t="shared" si="5"/>
        <v>17960</v>
      </c>
      <c r="P63" s="17">
        <f t="shared" si="6"/>
        <v>17960</v>
      </c>
      <c r="Q63" s="17">
        <f t="shared" si="7"/>
        <v>17960</v>
      </c>
      <c r="R63" s="17">
        <f t="shared" si="8"/>
        <v>4490</v>
      </c>
      <c r="S63" s="25">
        <f t="shared" si="9"/>
        <v>4490</v>
      </c>
    </row>
    <row r="64" spans="1:19">
      <c r="A64" s="216"/>
      <c r="B64" s="20" t="s">
        <v>202</v>
      </c>
      <c r="C64" s="17" t="s">
        <v>65</v>
      </c>
      <c r="D64" s="17" t="s">
        <v>65</v>
      </c>
      <c r="E64" s="17" t="s">
        <v>65</v>
      </c>
      <c r="F64" s="17">
        <v>5600</v>
      </c>
      <c r="G64" s="17">
        <v>5600</v>
      </c>
      <c r="H64" s="17">
        <v>6800</v>
      </c>
      <c r="I64" s="17">
        <v>1800</v>
      </c>
      <c r="J64" s="17">
        <v>1700</v>
      </c>
      <c r="L64" s="216"/>
      <c r="M64" s="20" t="s">
        <v>77</v>
      </c>
      <c r="N64" s="18">
        <v>3280</v>
      </c>
      <c r="O64" s="17">
        <f t="shared" si="5"/>
        <v>13120</v>
      </c>
      <c r="P64" s="17">
        <f t="shared" si="6"/>
        <v>13120</v>
      </c>
      <c r="Q64" s="17">
        <f t="shared" si="7"/>
        <v>13120</v>
      </c>
      <c r="R64" s="17">
        <f t="shared" si="8"/>
        <v>3280</v>
      </c>
      <c r="S64" s="25">
        <f t="shared" si="9"/>
        <v>3280</v>
      </c>
    </row>
    <row r="65" spans="1:19">
      <c r="A65" s="216"/>
      <c r="B65" s="20" t="s">
        <v>201</v>
      </c>
      <c r="C65" s="17" t="s">
        <v>65</v>
      </c>
      <c r="D65" s="17" t="s">
        <v>65</v>
      </c>
      <c r="E65" s="17" t="s">
        <v>65</v>
      </c>
      <c r="F65" s="17">
        <v>5400</v>
      </c>
      <c r="G65" s="17">
        <v>5400</v>
      </c>
      <c r="H65" s="17">
        <v>6800</v>
      </c>
      <c r="I65" s="17">
        <v>1800</v>
      </c>
      <c r="J65" s="17">
        <v>1700</v>
      </c>
      <c r="L65" s="216"/>
      <c r="M65" s="20" t="s">
        <v>76</v>
      </c>
      <c r="N65" s="18">
        <v>380</v>
      </c>
      <c r="O65" s="17">
        <f t="shared" si="5"/>
        <v>1520</v>
      </c>
      <c r="P65" s="17">
        <f t="shared" si="6"/>
        <v>1520</v>
      </c>
      <c r="Q65" s="17">
        <f t="shared" si="7"/>
        <v>1520</v>
      </c>
      <c r="R65" s="17">
        <f t="shared" si="8"/>
        <v>380</v>
      </c>
      <c r="S65" s="25">
        <f t="shared" si="9"/>
        <v>380</v>
      </c>
    </row>
    <row r="66" spans="1:19">
      <c r="A66" s="216"/>
      <c r="B66" s="20" t="s">
        <v>200</v>
      </c>
      <c r="C66" s="17" t="s">
        <v>65</v>
      </c>
      <c r="D66" s="17" t="s">
        <v>65</v>
      </c>
      <c r="E66" s="17" t="s">
        <v>65</v>
      </c>
      <c r="F66" s="17">
        <v>5400</v>
      </c>
      <c r="G66" s="17">
        <v>5400</v>
      </c>
      <c r="H66" s="17">
        <v>6800</v>
      </c>
      <c r="I66" s="17">
        <v>1800</v>
      </c>
      <c r="J66" s="17">
        <v>1700</v>
      </c>
      <c r="L66" s="216"/>
      <c r="M66" s="20" t="s">
        <v>75</v>
      </c>
      <c r="N66" s="18">
        <v>2180</v>
      </c>
      <c r="O66" s="17">
        <f t="shared" si="5"/>
        <v>8720</v>
      </c>
      <c r="P66" s="17">
        <f t="shared" si="6"/>
        <v>8720</v>
      </c>
      <c r="Q66" s="17">
        <f t="shared" si="7"/>
        <v>8720</v>
      </c>
      <c r="R66" s="17">
        <f t="shared" si="8"/>
        <v>2180</v>
      </c>
      <c r="S66" s="25">
        <f t="shared" si="9"/>
        <v>2180</v>
      </c>
    </row>
    <row r="67" spans="1:19">
      <c r="A67" s="216"/>
      <c r="B67" s="20" t="s">
        <v>199</v>
      </c>
      <c r="C67" s="17" t="s">
        <v>65</v>
      </c>
      <c r="D67" s="17">
        <v>91300</v>
      </c>
      <c r="E67" s="17" t="s">
        <v>65</v>
      </c>
      <c r="F67" s="17">
        <v>5500</v>
      </c>
      <c r="G67" s="17">
        <v>5500</v>
      </c>
      <c r="H67" s="17">
        <v>6600</v>
      </c>
      <c r="I67" s="17">
        <v>1800</v>
      </c>
      <c r="J67" s="17" t="s">
        <v>65</v>
      </c>
      <c r="L67" s="216"/>
      <c r="M67" s="20" t="s">
        <v>74</v>
      </c>
      <c r="N67" s="18">
        <v>770</v>
      </c>
      <c r="O67" s="17">
        <f t="shared" si="5"/>
        <v>3080</v>
      </c>
      <c r="P67" s="17">
        <f t="shared" si="6"/>
        <v>3080</v>
      </c>
      <c r="Q67" s="17">
        <f t="shared" si="7"/>
        <v>3080</v>
      </c>
      <c r="R67" s="17">
        <f t="shared" si="8"/>
        <v>770</v>
      </c>
      <c r="S67" s="25">
        <f t="shared" si="9"/>
        <v>770</v>
      </c>
    </row>
    <row r="68" spans="1:19">
      <c r="A68" s="216"/>
      <c r="B68" s="20" t="s">
        <v>198</v>
      </c>
      <c r="C68" s="17" t="s">
        <v>65</v>
      </c>
      <c r="D68" s="17">
        <v>93300</v>
      </c>
      <c r="E68" s="17" t="s">
        <v>65</v>
      </c>
      <c r="F68" s="17">
        <v>5500</v>
      </c>
      <c r="G68" s="17">
        <v>5500</v>
      </c>
      <c r="H68" s="17">
        <v>6600</v>
      </c>
      <c r="I68" s="17">
        <v>1800</v>
      </c>
      <c r="J68" s="17" t="s">
        <v>65</v>
      </c>
      <c r="L68" s="216"/>
      <c r="M68" s="20" t="s">
        <v>73</v>
      </c>
      <c r="N68" s="18">
        <v>300</v>
      </c>
      <c r="O68" s="17">
        <f t="shared" si="5"/>
        <v>1200</v>
      </c>
      <c r="P68" s="17">
        <f t="shared" si="6"/>
        <v>1200</v>
      </c>
      <c r="Q68" s="17">
        <f t="shared" si="7"/>
        <v>1200</v>
      </c>
      <c r="R68" s="17">
        <f t="shared" si="8"/>
        <v>300</v>
      </c>
      <c r="S68" s="25">
        <f t="shared" si="9"/>
        <v>300</v>
      </c>
    </row>
    <row r="69" spans="1:19">
      <c r="A69" s="216"/>
      <c r="B69" s="20" t="s">
        <v>197</v>
      </c>
      <c r="C69" s="17" t="s">
        <v>65</v>
      </c>
      <c r="D69" s="17">
        <v>94600</v>
      </c>
      <c r="E69" s="17" t="s">
        <v>65</v>
      </c>
      <c r="F69" s="17">
        <v>5300</v>
      </c>
      <c r="G69" s="17">
        <v>5300</v>
      </c>
      <c r="H69" s="17">
        <v>6400</v>
      </c>
      <c r="I69" s="17">
        <v>1800</v>
      </c>
      <c r="J69" s="17" t="s">
        <v>65</v>
      </c>
      <c r="L69" s="216"/>
      <c r="M69" s="20" t="s">
        <v>72</v>
      </c>
      <c r="N69" s="18">
        <v>140</v>
      </c>
      <c r="O69" s="17">
        <f t="shared" si="5"/>
        <v>560</v>
      </c>
      <c r="P69" s="17">
        <f t="shared" si="6"/>
        <v>560</v>
      </c>
      <c r="Q69" s="17">
        <f t="shared" si="7"/>
        <v>560</v>
      </c>
      <c r="R69" s="17">
        <f t="shared" si="8"/>
        <v>140</v>
      </c>
      <c r="S69" s="25">
        <f t="shared" si="9"/>
        <v>140</v>
      </c>
    </row>
    <row r="70" spans="1:19">
      <c r="A70" s="216"/>
      <c r="B70" s="20" t="s">
        <v>196</v>
      </c>
      <c r="C70" s="17" t="s">
        <v>65</v>
      </c>
      <c r="D70" s="17">
        <v>91400</v>
      </c>
      <c r="E70" s="17" t="s">
        <v>65</v>
      </c>
      <c r="F70" s="17">
        <v>5200</v>
      </c>
      <c r="G70" s="17">
        <v>5200</v>
      </c>
      <c r="H70" s="17">
        <v>6200</v>
      </c>
      <c r="I70" s="17">
        <v>1700</v>
      </c>
      <c r="J70" s="17" t="s">
        <v>65</v>
      </c>
      <c r="L70" s="216"/>
      <c r="M70" s="20" t="s">
        <v>71</v>
      </c>
      <c r="N70" s="18">
        <v>4450</v>
      </c>
      <c r="O70" s="17">
        <f t="shared" si="5"/>
        <v>17800</v>
      </c>
      <c r="P70" s="17">
        <f t="shared" si="6"/>
        <v>17800</v>
      </c>
      <c r="Q70" s="17">
        <f t="shared" si="7"/>
        <v>17800</v>
      </c>
      <c r="R70" s="17">
        <f t="shared" si="8"/>
        <v>4450</v>
      </c>
      <c r="S70" s="25">
        <f t="shared" si="9"/>
        <v>4450</v>
      </c>
    </row>
    <row r="71" spans="1:19">
      <c r="A71" s="216"/>
      <c r="B71" s="20" t="s">
        <v>195</v>
      </c>
      <c r="C71" s="17" t="s">
        <v>65</v>
      </c>
      <c r="D71" s="17">
        <v>78700</v>
      </c>
      <c r="E71" s="17" t="s">
        <v>65</v>
      </c>
      <c r="F71" s="17">
        <v>4800</v>
      </c>
      <c r="G71" s="17">
        <v>4800</v>
      </c>
      <c r="H71" s="17">
        <v>5700</v>
      </c>
      <c r="I71" s="17">
        <v>1600</v>
      </c>
      <c r="J71" s="17" t="s">
        <v>65</v>
      </c>
      <c r="L71" s="216"/>
      <c r="M71" s="20" t="s">
        <v>70</v>
      </c>
      <c r="N71" s="18">
        <v>4310</v>
      </c>
      <c r="O71" s="17">
        <f t="shared" si="5"/>
        <v>17240</v>
      </c>
      <c r="P71" s="17">
        <f t="shared" si="6"/>
        <v>17240</v>
      </c>
      <c r="Q71" s="17">
        <f t="shared" si="7"/>
        <v>17240</v>
      </c>
      <c r="R71" s="17">
        <f t="shared" si="8"/>
        <v>4310</v>
      </c>
      <c r="S71" s="25">
        <f t="shared" si="9"/>
        <v>4310</v>
      </c>
    </row>
    <row r="72" spans="1:19">
      <c r="A72" s="216"/>
      <c r="B72" s="20" t="s">
        <v>194</v>
      </c>
      <c r="C72" s="17" t="s">
        <v>65</v>
      </c>
      <c r="D72" s="17">
        <v>77900</v>
      </c>
      <c r="E72" s="17" t="s">
        <v>65</v>
      </c>
      <c r="F72" s="17">
        <v>4700</v>
      </c>
      <c r="G72" s="17">
        <v>4700</v>
      </c>
      <c r="H72" s="17">
        <v>5700</v>
      </c>
      <c r="I72" s="17">
        <v>1600</v>
      </c>
      <c r="J72" s="17" t="s">
        <v>65</v>
      </c>
      <c r="L72" s="216"/>
      <c r="M72" s="20" t="s">
        <v>69</v>
      </c>
      <c r="N72" s="18">
        <v>1690</v>
      </c>
      <c r="O72" s="17">
        <f t="shared" si="5"/>
        <v>6760</v>
      </c>
      <c r="P72" s="17">
        <f t="shared" si="6"/>
        <v>6760</v>
      </c>
      <c r="Q72" s="17">
        <f t="shared" si="7"/>
        <v>6760</v>
      </c>
      <c r="R72" s="17">
        <f t="shared" si="8"/>
        <v>1690</v>
      </c>
      <c r="S72" s="25">
        <f t="shared" si="9"/>
        <v>1690</v>
      </c>
    </row>
    <row r="73" spans="1:19">
      <c r="A73" s="216"/>
      <c r="B73" s="20" t="s">
        <v>193</v>
      </c>
      <c r="C73" s="17" t="s">
        <v>65</v>
      </c>
      <c r="D73" s="17">
        <v>109100</v>
      </c>
      <c r="E73" s="17" t="s">
        <v>65</v>
      </c>
      <c r="F73" s="17" t="s">
        <v>65</v>
      </c>
      <c r="G73" s="17" t="s">
        <v>65</v>
      </c>
      <c r="H73" s="17" t="s">
        <v>65</v>
      </c>
      <c r="I73" s="17" t="s">
        <v>65</v>
      </c>
      <c r="J73" s="17" t="s">
        <v>65</v>
      </c>
      <c r="L73" s="216"/>
      <c r="M73" s="20" t="s">
        <v>68</v>
      </c>
      <c r="N73" s="18">
        <v>2520</v>
      </c>
      <c r="O73" s="17">
        <f t="shared" si="5"/>
        <v>10080</v>
      </c>
      <c r="P73" s="17">
        <f t="shared" si="6"/>
        <v>10080</v>
      </c>
      <c r="Q73" s="17">
        <f t="shared" si="7"/>
        <v>10080</v>
      </c>
      <c r="R73" s="17">
        <f t="shared" si="8"/>
        <v>2520</v>
      </c>
      <c r="S73" s="25">
        <f t="shared" si="9"/>
        <v>2520</v>
      </c>
    </row>
    <row r="74" spans="1:19">
      <c r="A74" s="216"/>
      <c r="B74" s="20" t="s">
        <v>192</v>
      </c>
      <c r="C74" s="17" t="s">
        <v>65</v>
      </c>
      <c r="D74" s="17">
        <v>105700</v>
      </c>
      <c r="E74" s="17" t="s">
        <v>65</v>
      </c>
      <c r="F74" s="17" t="s">
        <v>65</v>
      </c>
      <c r="G74" s="17" t="s">
        <v>65</v>
      </c>
      <c r="H74" s="17" t="s">
        <v>65</v>
      </c>
      <c r="I74" s="17" t="s">
        <v>65</v>
      </c>
      <c r="J74" s="17" t="s">
        <v>65</v>
      </c>
      <c r="L74" s="216"/>
      <c r="M74" s="20" t="s">
        <v>67</v>
      </c>
      <c r="N74" s="18">
        <v>2780</v>
      </c>
      <c r="O74" s="17">
        <f t="shared" si="5"/>
        <v>11120</v>
      </c>
      <c r="P74" s="17">
        <f t="shared" si="6"/>
        <v>11120</v>
      </c>
      <c r="Q74" s="17">
        <f t="shared" si="7"/>
        <v>11120</v>
      </c>
      <c r="R74" s="17">
        <f t="shared" si="8"/>
        <v>2780</v>
      </c>
      <c r="S74" s="25">
        <f t="shared" si="9"/>
        <v>2780</v>
      </c>
    </row>
    <row r="75" spans="1:19">
      <c r="A75" s="216"/>
      <c r="B75" s="20" t="s">
        <v>191</v>
      </c>
      <c r="C75" s="17" t="s">
        <v>65</v>
      </c>
      <c r="D75" s="17">
        <v>108700</v>
      </c>
      <c r="E75" s="17" t="s">
        <v>65</v>
      </c>
      <c r="F75" s="17" t="s">
        <v>65</v>
      </c>
      <c r="G75" s="17" t="s">
        <v>65</v>
      </c>
      <c r="H75" s="17" t="s">
        <v>65</v>
      </c>
      <c r="I75" s="17" t="s">
        <v>65</v>
      </c>
      <c r="J75" s="17" t="s">
        <v>65</v>
      </c>
      <c r="L75" s="216"/>
      <c r="M75" s="20" t="s">
        <v>66</v>
      </c>
      <c r="N75" s="19">
        <v>240</v>
      </c>
      <c r="O75" s="17">
        <f t="shared" si="5"/>
        <v>960</v>
      </c>
      <c r="P75" s="17">
        <f t="shared" si="6"/>
        <v>960</v>
      </c>
      <c r="Q75" s="17">
        <f t="shared" si="7"/>
        <v>960</v>
      </c>
      <c r="R75" s="17">
        <f t="shared" si="8"/>
        <v>240</v>
      </c>
      <c r="S75" s="25">
        <f t="shared" si="9"/>
        <v>240</v>
      </c>
    </row>
    <row r="76" spans="1:19">
      <c r="A76" s="216"/>
      <c r="B76" s="20" t="s">
        <v>190</v>
      </c>
      <c r="C76" s="17" t="s">
        <v>65</v>
      </c>
      <c r="D76" s="17">
        <v>108600</v>
      </c>
      <c r="E76" s="17" t="s">
        <v>65</v>
      </c>
      <c r="F76" s="17" t="s">
        <v>65</v>
      </c>
      <c r="G76" s="17" t="s">
        <v>65</v>
      </c>
      <c r="H76" s="17" t="s">
        <v>65</v>
      </c>
      <c r="I76" s="17" t="s">
        <v>65</v>
      </c>
      <c r="J76" s="17" t="s">
        <v>65</v>
      </c>
    </row>
    <row r="77" spans="1:19">
      <c r="A77" s="216"/>
      <c r="B77" s="20" t="s">
        <v>189</v>
      </c>
      <c r="C77" s="17" t="s">
        <v>65</v>
      </c>
      <c r="D77" s="17">
        <v>108700</v>
      </c>
      <c r="E77" s="17" t="s">
        <v>65</v>
      </c>
      <c r="F77" s="17" t="s">
        <v>65</v>
      </c>
      <c r="G77" s="17" t="s">
        <v>65</v>
      </c>
      <c r="H77" s="17" t="s">
        <v>65</v>
      </c>
      <c r="I77" s="17" t="s">
        <v>65</v>
      </c>
      <c r="J77" s="17" t="s">
        <v>65</v>
      </c>
    </row>
    <row r="78" spans="1:19">
      <c r="A78" s="216"/>
      <c r="B78" s="20" t="s">
        <v>188</v>
      </c>
      <c r="C78" s="17" t="s">
        <v>65</v>
      </c>
      <c r="D78" s="17">
        <v>111500</v>
      </c>
      <c r="E78" s="17" t="s">
        <v>65</v>
      </c>
      <c r="F78" s="17" t="s">
        <v>65</v>
      </c>
      <c r="G78" s="17" t="s">
        <v>65</v>
      </c>
      <c r="H78" s="17" t="s">
        <v>65</v>
      </c>
      <c r="I78" s="17" t="s">
        <v>65</v>
      </c>
      <c r="J78" s="17" t="s">
        <v>65</v>
      </c>
    </row>
    <row r="79" spans="1:19">
      <c r="A79" s="216"/>
      <c r="B79" s="20" t="s">
        <v>187</v>
      </c>
      <c r="C79" s="17" t="s">
        <v>65</v>
      </c>
      <c r="D79" s="17">
        <v>105900</v>
      </c>
      <c r="E79" s="17" t="s">
        <v>65</v>
      </c>
      <c r="F79" s="17" t="s">
        <v>65</v>
      </c>
      <c r="G79" s="17" t="s">
        <v>65</v>
      </c>
      <c r="H79" s="17" t="s">
        <v>65</v>
      </c>
      <c r="I79" s="17" t="s">
        <v>65</v>
      </c>
      <c r="J79" s="17" t="s">
        <v>65</v>
      </c>
    </row>
    <row r="80" spans="1:19">
      <c r="A80" s="216"/>
      <c r="B80" s="20" t="s">
        <v>186</v>
      </c>
      <c r="C80" s="17" t="s">
        <v>65</v>
      </c>
      <c r="D80" s="17">
        <v>108600</v>
      </c>
      <c r="E80" s="17" t="s">
        <v>65</v>
      </c>
      <c r="F80" s="17" t="s">
        <v>65</v>
      </c>
      <c r="G80" s="17" t="s">
        <v>65</v>
      </c>
      <c r="H80" s="17" t="s">
        <v>65</v>
      </c>
      <c r="I80" s="17" t="s">
        <v>65</v>
      </c>
      <c r="J80" s="17" t="s">
        <v>65</v>
      </c>
    </row>
    <row r="81" spans="1:10">
      <c r="A81" s="216"/>
      <c r="B81" s="20" t="s">
        <v>185</v>
      </c>
      <c r="C81" s="17" t="s">
        <v>65</v>
      </c>
      <c r="D81" s="17">
        <v>108700</v>
      </c>
      <c r="E81" s="17" t="s">
        <v>65</v>
      </c>
      <c r="F81" s="17" t="s">
        <v>65</v>
      </c>
      <c r="G81" s="17" t="s">
        <v>65</v>
      </c>
      <c r="H81" s="17" t="s">
        <v>65</v>
      </c>
      <c r="I81" s="17" t="s">
        <v>65</v>
      </c>
      <c r="J81" s="17" t="s">
        <v>65</v>
      </c>
    </row>
    <row r="82" spans="1:10">
      <c r="A82" s="216"/>
      <c r="B82" s="20" t="s">
        <v>184</v>
      </c>
      <c r="C82" s="17" t="s">
        <v>65</v>
      </c>
      <c r="D82" s="17">
        <v>110500</v>
      </c>
      <c r="E82" s="17" t="s">
        <v>65</v>
      </c>
      <c r="F82" s="17" t="s">
        <v>65</v>
      </c>
      <c r="G82" s="17" t="s">
        <v>65</v>
      </c>
      <c r="H82" s="17" t="s">
        <v>65</v>
      </c>
      <c r="I82" s="17" t="s">
        <v>65</v>
      </c>
      <c r="J82" s="17" t="s">
        <v>65</v>
      </c>
    </row>
    <row r="83" spans="1:10">
      <c r="A83" s="216"/>
      <c r="B83" s="20" t="s">
        <v>183</v>
      </c>
      <c r="C83" s="17" t="s">
        <v>65</v>
      </c>
      <c r="D83" s="17">
        <v>72500</v>
      </c>
      <c r="E83" s="17" t="s">
        <v>65</v>
      </c>
      <c r="F83" s="17" t="s">
        <v>65</v>
      </c>
      <c r="G83" s="17" t="s">
        <v>65</v>
      </c>
      <c r="H83" s="17" t="s">
        <v>65</v>
      </c>
      <c r="I83" s="17" t="s">
        <v>65</v>
      </c>
      <c r="J83" s="17" t="s">
        <v>65</v>
      </c>
    </row>
    <row r="84" spans="1:10">
      <c r="A84" s="216"/>
      <c r="B84" s="20" t="s">
        <v>182</v>
      </c>
      <c r="C84" s="17" t="s">
        <v>65</v>
      </c>
      <c r="D84" s="17">
        <v>62300</v>
      </c>
      <c r="E84" s="17" t="s">
        <v>65</v>
      </c>
      <c r="F84" s="17" t="s">
        <v>65</v>
      </c>
      <c r="G84" s="17" t="s">
        <v>65</v>
      </c>
      <c r="H84" s="17" t="s">
        <v>65</v>
      </c>
      <c r="I84" s="17" t="s">
        <v>65</v>
      </c>
      <c r="J84" s="17" t="s">
        <v>65</v>
      </c>
    </row>
    <row r="85" spans="1:10">
      <c r="A85" s="216"/>
      <c r="B85" s="20" t="s">
        <v>181</v>
      </c>
      <c r="C85" s="17" t="s">
        <v>65</v>
      </c>
      <c r="D85" s="17">
        <v>62300</v>
      </c>
      <c r="E85" s="17" t="s">
        <v>65</v>
      </c>
      <c r="F85" s="17" t="s">
        <v>65</v>
      </c>
      <c r="G85" s="17" t="s">
        <v>65</v>
      </c>
      <c r="H85" s="17" t="s">
        <v>65</v>
      </c>
      <c r="I85" s="17" t="s">
        <v>65</v>
      </c>
      <c r="J85" s="17" t="s">
        <v>65</v>
      </c>
    </row>
    <row r="86" spans="1:10">
      <c r="A86" s="216"/>
      <c r="B86" s="20" t="s">
        <v>180</v>
      </c>
      <c r="C86" s="17" t="s">
        <v>65</v>
      </c>
      <c r="D86" s="17">
        <v>62300</v>
      </c>
      <c r="E86" s="17" t="s">
        <v>65</v>
      </c>
      <c r="F86" s="17" t="s">
        <v>65</v>
      </c>
      <c r="G86" s="17" t="s">
        <v>65</v>
      </c>
      <c r="H86" s="17" t="s">
        <v>65</v>
      </c>
      <c r="I86" s="17" t="s">
        <v>65</v>
      </c>
      <c r="J86" s="17" t="s">
        <v>65</v>
      </c>
    </row>
    <row r="87" spans="1:10">
      <c r="A87" s="216"/>
      <c r="B87" s="20" t="s">
        <v>179</v>
      </c>
      <c r="C87" s="17" t="s">
        <v>65</v>
      </c>
      <c r="D87" s="17">
        <v>62300</v>
      </c>
      <c r="E87" s="17" t="s">
        <v>65</v>
      </c>
      <c r="F87" s="17" t="s">
        <v>65</v>
      </c>
      <c r="G87" s="17" t="s">
        <v>65</v>
      </c>
      <c r="H87" s="17" t="s">
        <v>65</v>
      </c>
      <c r="I87" s="17" t="s">
        <v>65</v>
      </c>
      <c r="J87" s="17" t="s">
        <v>65</v>
      </c>
    </row>
    <row r="88" spans="1:10">
      <c r="A88" s="216"/>
      <c r="B88" s="20" t="s">
        <v>178</v>
      </c>
      <c r="C88" s="17" t="s">
        <v>65</v>
      </c>
      <c r="D88" s="17">
        <v>74800</v>
      </c>
      <c r="E88" s="17" t="s">
        <v>65</v>
      </c>
      <c r="F88" s="17" t="s">
        <v>65</v>
      </c>
      <c r="G88" s="17" t="s">
        <v>65</v>
      </c>
      <c r="H88" s="17" t="s">
        <v>65</v>
      </c>
      <c r="I88" s="17" t="s">
        <v>65</v>
      </c>
      <c r="J88" s="17" t="s">
        <v>65</v>
      </c>
    </row>
    <row r="89" spans="1:10">
      <c r="A89" s="216"/>
      <c r="B89" s="20" t="s">
        <v>177</v>
      </c>
      <c r="C89" s="17" t="s">
        <v>65</v>
      </c>
      <c r="D89" s="17" t="s">
        <v>65</v>
      </c>
      <c r="E89" s="17">
        <v>9300</v>
      </c>
      <c r="F89" s="17" t="s">
        <v>65</v>
      </c>
      <c r="G89" s="17" t="s">
        <v>65</v>
      </c>
      <c r="H89" s="17" t="s">
        <v>65</v>
      </c>
      <c r="I89" s="17" t="s">
        <v>65</v>
      </c>
      <c r="J89" s="17" t="s">
        <v>65</v>
      </c>
    </row>
    <row r="90" spans="1:10">
      <c r="A90" s="216"/>
      <c r="B90" s="20" t="s">
        <v>176</v>
      </c>
      <c r="C90" s="17" t="s">
        <v>65</v>
      </c>
      <c r="D90" s="17" t="s">
        <v>65</v>
      </c>
      <c r="E90" s="17">
        <v>5900</v>
      </c>
      <c r="F90" s="17" t="s">
        <v>65</v>
      </c>
      <c r="G90" s="17" t="s">
        <v>65</v>
      </c>
      <c r="H90" s="17" t="s">
        <v>65</v>
      </c>
      <c r="I90" s="17" t="s">
        <v>65</v>
      </c>
      <c r="J90" s="17" t="s">
        <v>65</v>
      </c>
    </row>
    <row r="91" spans="1:10">
      <c r="A91" s="216"/>
      <c r="B91" s="20" t="s">
        <v>175</v>
      </c>
      <c r="C91" s="17" t="s">
        <v>65</v>
      </c>
      <c r="D91" s="17">
        <v>59500</v>
      </c>
      <c r="E91" s="17" t="s">
        <v>65</v>
      </c>
      <c r="F91" s="17" t="s">
        <v>65</v>
      </c>
      <c r="G91" s="17" t="s">
        <v>65</v>
      </c>
      <c r="H91" s="17" t="s">
        <v>65</v>
      </c>
      <c r="I91" s="17" t="s">
        <v>65</v>
      </c>
      <c r="J91" s="17" t="s">
        <v>65</v>
      </c>
    </row>
    <row r="92" spans="1:10">
      <c r="A92" s="216"/>
      <c r="B92" s="20" t="s">
        <v>174</v>
      </c>
      <c r="C92" s="17" t="s">
        <v>65</v>
      </c>
      <c r="D92" s="17">
        <v>59900</v>
      </c>
      <c r="E92" s="17" t="s">
        <v>65</v>
      </c>
      <c r="F92" s="17" t="s">
        <v>65</v>
      </c>
      <c r="G92" s="17" t="s">
        <v>65</v>
      </c>
      <c r="H92" s="17" t="s">
        <v>65</v>
      </c>
      <c r="I92" s="17" t="s">
        <v>65</v>
      </c>
      <c r="J92" s="17" t="s">
        <v>65</v>
      </c>
    </row>
    <row r="93" spans="1:10">
      <c r="A93" s="216"/>
      <c r="B93" s="20" t="s">
        <v>173</v>
      </c>
      <c r="C93" s="17" t="s">
        <v>65</v>
      </c>
      <c r="D93" s="17">
        <v>58300</v>
      </c>
      <c r="E93" s="17" t="s">
        <v>65</v>
      </c>
      <c r="F93" s="17" t="s">
        <v>65</v>
      </c>
      <c r="G93" s="17" t="s">
        <v>65</v>
      </c>
      <c r="H93" s="17" t="s">
        <v>65</v>
      </c>
      <c r="I93" s="17" t="s">
        <v>65</v>
      </c>
      <c r="J93" s="17" t="s">
        <v>65</v>
      </c>
    </row>
    <row r="94" spans="1:10">
      <c r="A94" s="216"/>
      <c r="B94" s="20" t="s">
        <v>172</v>
      </c>
      <c r="C94" s="17" t="s">
        <v>65</v>
      </c>
      <c r="D94" s="17">
        <v>59500</v>
      </c>
      <c r="E94" s="17" t="s">
        <v>65</v>
      </c>
      <c r="F94" s="17" t="s">
        <v>65</v>
      </c>
      <c r="G94" s="17" t="s">
        <v>65</v>
      </c>
      <c r="H94" s="17" t="s">
        <v>65</v>
      </c>
      <c r="I94" s="17" t="s">
        <v>65</v>
      </c>
      <c r="J94" s="17" t="s">
        <v>65</v>
      </c>
    </row>
    <row r="95" spans="1:10">
      <c r="A95" s="216"/>
      <c r="B95" s="20" t="s">
        <v>171</v>
      </c>
      <c r="C95" s="17" t="s">
        <v>65</v>
      </c>
      <c r="D95" s="17">
        <v>59900</v>
      </c>
      <c r="E95" s="17" t="s">
        <v>65</v>
      </c>
      <c r="F95" s="17" t="s">
        <v>65</v>
      </c>
      <c r="G95" s="17" t="s">
        <v>65</v>
      </c>
      <c r="H95" s="17" t="s">
        <v>65</v>
      </c>
      <c r="I95" s="17" t="s">
        <v>65</v>
      </c>
      <c r="J95" s="17" t="s">
        <v>65</v>
      </c>
    </row>
    <row r="96" spans="1:10">
      <c r="A96" s="216"/>
      <c r="B96" s="20" t="s">
        <v>170</v>
      </c>
      <c r="C96" s="17" t="s">
        <v>65</v>
      </c>
      <c r="D96" s="17">
        <v>58300</v>
      </c>
      <c r="E96" s="17" t="s">
        <v>65</v>
      </c>
      <c r="F96" s="17" t="s">
        <v>65</v>
      </c>
      <c r="G96" s="17" t="s">
        <v>65</v>
      </c>
      <c r="H96" s="17" t="s">
        <v>65</v>
      </c>
      <c r="I96" s="17" t="s">
        <v>65</v>
      </c>
      <c r="J96" s="17" t="s">
        <v>65</v>
      </c>
    </row>
    <row r="97" spans="1:10">
      <c r="A97" s="216"/>
      <c r="B97" s="20" t="s">
        <v>169</v>
      </c>
      <c r="C97" s="17" t="s">
        <v>65</v>
      </c>
      <c r="D97" s="17">
        <v>21400</v>
      </c>
      <c r="E97" s="17" t="s">
        <v>65</v>
      </c>
      <c r="F97" s="17" t="s">
        <v>65</v>
      </c>
      <c r="G97" s="17" t="s">
        <v>65</v>
      </c>
      <c r="H97" s="17" t="s">
        <v>65</v>
      </c>
      <c r="I97" s="17" t="s">
        <v>65</v>
      </c>
      <c r="J97" s="17" t="s">
        <v>65</v>
      </c>
    </row>
    <row r="98" spans="1:10">
      <c r="A98" s="216"/>
      <c r="B98" s="20" t="s">
        <v>168</v>
      </c>
      <c r="C98" s="17" t="s">
        <v>65</v>
      </c>
      <c r="D98" s="17">
        <v>21400</v>
      </c>
      <c r="E98" s="17" t="s">
        <v>65</v>
      </c>
      <c r="F98" s="17" t="s">
        <v>65</v>
      </c>
      <c r="G98" s="17" t="s">
        <v>65</v>
      </c>
      <c r="H98" s="17" t="s">
        <v>65</v>
      </c>
      <c r="I98" s="17" t="s">
        <v>65</v>
      </c>
      <c r="J98" s="17" t="s">
        <v>65</v>
      </c>
    </row>
    <row r="99" spans="1:10">
      <c r="A99" s="216"/>
      <c r="B99" s="20" t="s">
        <v>167</v>
      </c>
      <c r="C99" s="17" t="s">
        <v>65</v>
      </c>
      <c r="D99" s="17">
        <v>21400</v>
      </c>
      <c r="E99" s="17" t="s">
        <v>65</v>
      </c>
      <c r="F99" s="17" t="s">
        <v>65</v>
      </c>
      <c r="G99" s="17" t="s">
        <v>65</v>
      </c>
      <c r="H99" s="17" t="s">
        <v>65</v>
      </c>
      <c r="I99" s="17" t="s">
        <v>65</v>
      </c>
      <c r="J99" s="17" t="s">
        <v>65</v>
      </c>
    </row>
    <row r="100" spans="1:10">
      <c r="A100" s="216"/>
      <c r="B100" s="20" t="s">
        <v>166</v>
      </c>
      <c r="C100" s="17" t="s">
        <v>65</v>
      </c>
      <c r="D100" s="17">
        <v>21400</v>
      </c>
      <c r="E100" s="17" t="s">
        <v>65</v>
      </c>
      <c r="F100" s="17" t="s">
        <v>65</v>
      </c>
      <c r="G100" s="17" t="s">
        <v>65</v>
      </c>
      <c r="H100" s="17" t="s">
        <v>65</v>
      </c>
      <c r="I100" s="17" t="s">
        <v>65</v>
      </c>
      <c r="J100" s="17" t="s">
        <v>65</v>
      </c>
    </row>
    <row r="101" spans="1:10">
      <c r="A101" s="216"/>
      <c r="B101" s="20" t="s">
        <v>165</v>
      </c>
      <c r="C101" s="17" t="s">
        <v>65</v>
      </c>
      <c r="D101" s="17">
        <v>21400</v>
      </c>
      <c r="E101" s="17" t="s">
        <v>65</v>
      </c>
      <c r="F101" s="17" t="s">
        <v>65</v>
      </c>
      <c r="G101" s="17" t="s">
        <v>65</v>
      </c>
      <c r="H101" s="17" t="s">
        <v>65</v>
      </c>
      <c r="I101" s="17" t="s">
        <v>65</v>
      </c>
      <c r="J101" s="17" t="s">
        <v>65</v>
      </c>
    </row>
    <row r="102" spans="1:10">
      <c r="A102" s="216"/>
      <c r="B102" s="20" t="s">
        <v>164</v>
      </c>
      <c r="C102" s="17" t="s">
        <v>65</v>
      </c>
      <c r="D102" s="17">
        <v>21400</v>
      </c>
      <c r="E102" s="17" t="s">
        <v>65</v>
      </c>
      <c r="F102" s="17" t="s">
        <v>65</v>
      </c>
      <c r="G102" s="17" t="s">
        <v>65</v>
      </c>
      <c r="H102" s="17" t="s">
        <v>65</v>
      </c>
      <c r="I102" s="17" t="s">
        <v>65</v>
      </c>
      <c r="J102" s="17" t="s">
        <v>65</v>
      </c>
    </row>
    <row r="103" spans="1:10">
      <c r="A103" s="216"/>
      <c r="B103" s="20" t="s">
        <v>163</v>
      </c>
      <c r="C103" s="17" t="s">
        <v>65</v>
      </c>
      <c r="D103" s="17">
        <v>21400</v>
      </c>
      <c r="E103" s="17" t="s">
        <v>65</v>
      </c>
      <c r="F103" s="17" t="s">
        <v>65</v>
      </c>
      <c r="G103" s="17" t="s">
        <v>65</v>
      </c>
      <c r="H103" s="17" t="s">
        <v>65</v>
      </c>
      <c r="I103" s="17" t="s">
        <v>65</v>
      </c>
      <c r="J103" s="17" t="s">
        <v>65</v>
      </c>
    </row>
    <row r="104" spans="1:10">
      <c r="A104" s="216"/>
      <c r="B104" s="20" t="s">
        <v>162</v>
      </c>
      <c r="C104" s="17" t="s">
        <v>65</v>
      </c>
      <c r="D104" s="17">
        <v>21400</v>
      </c>
      <c r="E104" s="17" t="s">
        <v>65</v>
      </c>
      <c r="F104" s="17" t="s">
        <v>65</v>
      </c>
      <c r="G104" s="17" t="s">
        <v>65</v>
      </c>
      <c r="H104" s="17" t="s">
        <v>65</v>
      </c>
      <c r="I104" s="17" t="s">
        <v>65</v>
      </c>
      <c r="J104" s="17" t="s">
        <v>65</v>
      </c>
    </row>
    <row r="105" spans="1:10">
      <c r="A105" s="216"/>
      <c r="B105" s="20" t="s">
        <v>161</v>
      </c>
      <c r="C105" s="17" t="s">
        <v>65</v>
      </c>
      <c r="D105" s="17" t="s">
        <v>65</v>
      </c>
      <c r="E105" s="17" t="s">
        <v>65</v>
      </c>
      <c r="F105" s="17">
        <v>50300</v>
      </c>
      <c r="G105" s="17">
        <v>50300</v>
      </c>
      <c r="H105" s="17">
        <v>60400</v>
      </c>
      <c r="I105" s="17">
        <v>16400</v>
      </c>
      <c r="J105" s="17" t="s">
        <v>65</v>
      </c>
    </row>
    <row r="106" spans="1:10" ht="27">
      <c r="A106" s="216"/>
      <c r="B106" s="22" t="s">
        <v>160</v>
      </c>
      <c r="C106" s="18" t="s">
        <v>65</v>
      </c>
      <c r="D106" s="18" t="s">
        <v>65</v>
      </c>
      <c r="E106" s="18" t="s">
        <v>65</v>
      </c>
      <c r="F106" s="17">
        <v>26400</v>
      </c>
      <c r="G106" s="17">
        <v>26400</v>
      </c>
      <c r="H106" s="17">
        <v>31700</v>
      </c>
      <c r="I106" s="17">
        <v>8600</v>
      </c>
      <c r="J106" s="17" t="s">
        <v>65</v>
      </c>
    </row>
    <row r="107" spans="1:10" ht="27">
      <c r="A107" s="216"/>
      <c r="B107" s="22" t="s">
        <v>159</v>
      </c>
      <c r="C107" s="21" t="s">
        <v>65</v>
      </c>
      <c r="D107" s="21" t="s">
        <v>65</v>
      </c>
      <c r="E107" s="21" t="s">
        <v>65</v>
      </c>
      <c r="F107" s="19">
        <v>7000</v>
      </c>
      <c r="G107" s="19">
        <v>7000</v>
      </c>
      <c r="H107" s="19">
        <v>8400</v>
      </c>
      <c r="I107" s="19">
        <v>2300</v>
      </c>
      <c r="J107" s="19" t="s">
        <v>65</v>
      </c>
    </row>
    <row r="108" spans="1:10" ht="27">
      <c r="A108" s="216"/>
      <c r="B108" s="22" t="s">
        <v>158</v>
      </c>
      <c r="C108" s="21" t="s">
        <v>65</v>
      </c>
      <c r="D108" s="21" t="s">
        <v>65</v>
      </c>
      <c r="E108" s="21" t="s">
        <v>65</v>
      </c>
      <c r="F108" s="19">
        <v>5700</v>
      </c>
      <c r="G108" s="19">
        <v>5700</v>
      </c>
      <c r="H108" s="19">
        <v>6800</v>
      </c>
      <c r="I108" s="19">
        <v>1900</v>
      </c>
      <c r="J108" s="19" t="s">
        <v>65</v>
      </c>
    </row>
    <row r="109" spans="1:10" ht="27">
      <c r="A109" s="216"/>
      <c r="B109" s="22" t="s">
        <v>157</v>
      </c>
      <c r="C109" s="21" t="s">
        <v>65</v>
      </c>
      <c r="D109" s="21" t="s">
        <v>65</v>
      </c>
      <c r="E109" s="21" t="s">
        <v>65</v>
      </c>
      <c r="F109" s="19">
        <v>7500</v>
      </c>
      <c r="G109" s="19">
        <v>7500</v>
      </c>
      <c r="H109" s="19">
        <v>9000</v>
      </c>
      <c r="I109" s="19">
        <v>2500</v>
      </c>
      <c r="J109" s="19" t="s">
        <v>65</v>
      </c>
    </row>
    <row r="110" spans="1:10">
      <c r="A110" s="216"/>
      <c r="B110" s="24" t="s">
        <v>156</v>
      </c>
      <c r="C110" s="17" t="s">
        <v>65</v>
      </c>
      <c r="D110" s="17" t="s">
        <v>65</v>
      </c>
      <c r="E110" s="17" t="s">
        <v>65</v>
      </c>
      <c r="F110" s="17">
        <v>4300</v>
      </c>
      <c r="G110" s="17">
        <v>4300</v>
      </c>
      <c r="H110" s="17">
        <v>5200</v>
      </c>
      <c r="I110" s="17">
        <v>1400</v>
      </c>
      <c r="J110" s="17" t="s">
        <v>65</v>
      </c>
    </row>
    <row r="111" spans="1:10">
      <c r="A111" s="216"/>
      <c r="B111" s="22" t="s">
        <v>155</v>
      </c>
      <c r="C111" s="18" t="s">
        <v>65</v>
      </c>
      <c r="D111" s="18" t="s">
        <v>65</v>
      </c>
      <c r="E111" s="18" t="s">
        <v>65</v>
      </c>
      <c r="F111" s="17">
        <v>6100</v>
      </c>
      <c r="G111" s="17">
        <v>6100</v>
      </c>
      <c r="H111" s="17">
        <v>7300</v>
      </c>
      <c r="I111" s="17">
        <v>2000</v>
      </c>
      <c r="J111" s="17" t="s">
        <v>65</v>
      </c>
    </row>
    <row r="112" spans="1:10">
      <c r="A112" s="216"/>
      <c r="B112" s="22" t="s">
        <v>154</v>
      </c>
      <c r="C112" s="18" t="s">
        <v>65</v>
      </c>
      <c r="D112" s="18" t="s">
        <v>65</v>
      </c>
      <c r="E112" s="18" t="s">
        <v>65</v>
      </c>
      <c r="F112" s="17">
        <v>6900</v>
      </c>
      <c r="G112" s="17">
        <v>6900</v>
      </c>
      <c r="H112" s="17">
        <v>8300</v>
      </c>
      <c r="I112" s="17">
        <v>2300</v>
      </c>
      <c r="J112" s="17" t="s">
        <v>65</v>
      </c>
    </row>
    <row r="113" spans="1:10" ht="33.75" hidden="1">
      <c r="A113" s="22" t="s">
        <v>153</v>
      </c>
      <c r="B113" s="20" t="s">
        <v>152</v>
      </c>
      <c r="C113" s="23" t="s">
        <v>151</v>
      </c>
      <c r="D113" s="18" t="s">
        <v>65</v>
      </c>
      <c r="E113" s="18" t="s">
        <v>65</v>
      </c>
      <c r="F113" s="21" t="s">
        <v>150</v>
      </c>
      <c r="G113" s="21" t="s">
        <v>149</v>
      </c>
      <c r="H113" s="21" t="s">
        <v>148</v>
      </c>
      <c r="I113" s="23" t="s">
        <v>147</v>
      </c>
      <c r="J113" s="23" t="s">
        <v>65</v>
      </c>
    </row>
    <row r="114" spans="1:10" hidden="1">
      <c r="A114" s="211" t="s">
        <v>146</v>
      </c>
      <c r="B114" s="22" t="s">
        <v>145</v>
      </c>
      <c r="C114" s="21" t="s">
        <v>65</v>
      </c>
      <c r="D114" s="18" t="s">
        <v>65</v>
      </c>
      <c r="E114" s="18" t="s">
        <v>65</v>
      </c>
      <c r="F114" s="19">
        <v>100</v>
      </c>
      <c r="G114" s="19">
        <v>100</v>
      </c>
      <c r="H114" s="19">
        <v>100</v>
      </c>
      <c r="I114" s="19">
        <v>20</v>
      </c>
      <c r="J114" s="19" t="s">
        <v>65</v>
      </c>
    </row>
    <row r="115" spans="1:10" hidden="1">
      <c r="A115" s="212"/>
      <c r="B115" s="22" t="s">
        <v>144</v>
      </c>
      <c r="C115" s="21" t="s">
        <v>65</v>
      </c>
      <c r="D115" s="18" t="s">
        <v>65</v>
      </c>
      <c r="E115" s="18" t="s">
        <v>65</v>
      </c>
      <c r="F115" s="19">
        <v>400</v>
      </c>
      <c r="G115" s="19">
        <v>400</v>
      </c>
      <c r="H115" s="19">
        <v>400</v>
      </c>
      <c r="I115" s="19">
        <v>90</v>
      </c>
      <c r="J115" s="19" t="s">
        <v>65</v>
      </c>
    </row>
    <row r="116" spans="1:10" hidden="1">
      <c r="A116" s="212"/>
      <c r="B116" s="22" t="s">
        <v>143</v>
      </c>
      <c r="C116" s="21" t="s">
        <v>65</v>
      </c>
      <c r="D116" s="18" t="s">
        <v>65</v>
      </c>
      <c r="E116" s="18" t="s">
        <v>65</v>
      </c>
      <c r="F116" s="19">
        <v>7400</v>
      </c>
      <c r="G116" s="19">
        <v>7400</v>
      </c>
      <c r="H116" s="19">
        <v>7400</v>
      </c>
      <c r="I116" s="19">
        <v>1840</v>
      </c>
      <c r="J116" s="19" t="s">
        <v>65</v>
      </c>
    </row>
    <row r="117" spans="1:10" hidden="1">
      <c r="A117" s="212"/>
      <c r="B117" s="22" t="s">
        <v>142</v>
      </c>
      <c r="C117" s="21" t="s">
        <v>65</v>
      </c>
      <c r="D117" s="18" t="s">
        <v>65</v>
      </c>
      <c r="E117" s="18" t="s">
        <v>65</v>
      </c>
      <c r="F117" s="19">
        <v>400</v>
      </c>
      <c r="G117" s="19">
        <v>400</v>
      </c>
      <c r="H117" s="19">
        <v>400</v>
      </c>
      <c r="I117" s="19">
        <v>90</v>
      </c>
      <c r="J117" s="19" t="s">
        <v>65</v>
      </c>
    </row>
    <row r="118" spans="1:10" hidden="1">
      <c r="A118" s="212"/>
      <c r="B118" s="22" t="s">
        <v>141</v>
      </c>
      <c r="C118" s="21" t="s">
        <v>65</v>
      </c>
      <c r="D118" s="18" t="s">
        <v>65</v>
      </c>
      <c r="E118" s="18" t="s">
        <v>65</v>
      </c>
      <c r="F118" s="19">
        <v>400</v>
      </c>
      <c r="G118" s="19">
        <v>400</v>
      </c>
      <c r="H118" s="19">
        <v>400</v>
      </c>
      <c r="I118" s="19">
        <v>90</v>
      </c>
      <c r="J118" s="19" t="s">
        <v>65</v>
      </c>
    </row>
    <row r="119" spans="1:10" hidden="1">
      <c r="A119" s="212"/>
      <c r="B119" s="22" t="s">
        <v>140</v>
      </c>
      <c r="C119" s="21" t="s">
        <v>65</v>
      </c>
      <c r="D119" s="18" t="s">
        <v>65</v>
      </c>
      <c r="E119" s="18" t="s">
        <v>65</v>
      </c>
      <c r="F119" s="19">
        <v>4700</v>
      </c>
      <c r="G119" s="19">
        <v>4700</v>
      </c>
      <c r="H119" s="19">
        <v>4700</v>
      </c>
      <c r="I119" s="19">
        <v>1170</v>
      </c>
      <c r="J119" s="19" t="s">
        <v>65</v>
      </c>
    </row>
    <row r="120" spans="1:10" hidden="1">
      <c r="A120" s="212"/>
      <c r="B120" s="22" t="s">
        <v>139</v>
      </c>
      <c r="C120" s="21" t="s">
        <v>65</v>
      </c>
      <c r="D120" s="18" t="s">
        <v>65</v>
      </c>
      <c r="E120" s="18" t="s">
        <v>65</v>
      </c>
      <c r="F120" s="19">
        <v>5000</v>
      </c>
      <c r="G120" s="19">
        <v>5000</v>
      </c>
      <c r="H120" s="19">
        <v>5000</v>
      </c>
      <c r="I120" s="19">
        <v>1230</v>
      </c>
      <c r="J120" s="19" t="s">
        <v>65</v>
      </c>
    </row>
    <row r="121" spans="1:10" hidden="1">
      <c r="A121" s="212"/>
      <c r="B121" s="22" t="s">
        <v>136</v>
      </c>
      <c r="C121" s="21" t="s">
        <v>65</v>
      </c>
      <c r="D121" s="18" t="s">
        <v>65</v>
      </c>
      <c r="E121" s="18" t="s">
        <v>65</v>
      </c>
      <c r="F121" s="19">
        <v>100</v>
      </c>
      <c r="G121" s="19">
        <v>100</v>
      </c>
      <c r="H121" s="19">
        <v>100</v>
      </c>
      <c r="I121" s="19">
        <v>20</v>
      </c>
      <c r="J121" s="19" t="s">
        <v>65</v>
      </c>
    </row>
    <row r="122" spans="1:10" hidden="1">
      <c r="A122" s="212"/>
      <c r="B122" s="22" t="s">
        <v>138</v>
      </c>
      <c r="C122" s="21" t="s">
        <v>65</v>
      </c>
      <c r="D122" s="18" t="s">
        <v>65</v>
      </c>
      <c r="E122" s="18" t="s">
        <v>65</v>
      </c>
      <c r="F122" s="19">
        <v>5900</v>
      </c>
      <c r="G122" s="19">
        <v>5900</v>
      </c>
      <c r="H122" s="19">
        <v>5900</v>
      </c>
      <c r="I122" s="19">
        <v>1480</v>
      </c>
      <c r="J122" s="19" t="s">
        <v>65</v>
      </c>
    </row>
    <row r="123" spans="1:10" hidden="1">
      <c r="A123" s="212"/>
      <c r="B123" s="22" t="s">
        <v>137</v>
      </c>
      <c r="C123" s="21" t="s">
        <v>65</v>
      </c>
      <c r="D123" s="18" t="s">
        <v>65</v>
      </c>
      <c r="E123" s="18" t="s">
        <v>65</v>
      </c>
      <c r="F123" s="19">
        <v>5600</v>
      </c>
      <c r="G123" s="19">
        <v>5600</v>
      </c>
      <c r="H123" s="19">
        <v>5600</v>
      </c>
      <c r="I123" s="19">
        <v>1400</v>
      </c>
      <c r="J123" s="19" t="s">
        <v>65</v>
      </c>
    </row>
    <row r="124" spans="1:10" hidden="1">
      <c r="A124" s="213"/>
      <c r="B124" s="22" t="s">
        <v>136</v>
      </c>
      <c r="C124" s="21" t="s">
        <v>65</v>
      </c>
      <c r="D124" s="18" t="s">
        <v>65</v>
      </c>
      <c r="E124" s="18" t="s">
        <v>65</v>
      </c>
      <c r="F124" s="19">
        <v>100</v>
      </c>
      <c r="G124" s="19">
        <v>100</v>
      </c>
      <c r="H124" s="19">
        <v>100</v>
      </c>
      <c r="I124" s="19">
        <v>20</v>
      </c>
      <c r="J124" s="19" t="s">
        <v>65</v>
      </c>
    </row>
    <row r="125" spans="1:10" hidden="1">
      <c r="A125" s="211" t="s">
        <v>135</v>
      </c>
      <c r="B125" s="20" t="s">
        <v>134</v>
      </c>
      <c r="C125" s="18">
        <v>12960</v>
      </c>
      <c r="D125" s="18" t="s">
        <v>65</v>
      </c>
      <c r="E125" s="18" t="s">
        <v>65</v>
      </c>
      <c r="F125" s="17">
        <f t="shared" ref="F125:F156" si="10">C125*4</f>
        <v>51840</v>
      </c>
      <c r="G125" s="17">
        <f t="shared" ref="G125:G156" si="11">C125*4</f>
        <v>51840</v>
      </c>
      <c r="H125" s="17">
        <f t="shared" ref="H125:H156" si="12">C125*4</f>
        <v>51840</v>
      </c>
      <c r="I125" s="17">
        <f t="shared" ref="I125:I156" si="13">C125</f>
        <v>12960</v>
      </c>
      <c r="J125" s="17">
        <f t="shared" ref="J125:J156" si="14">C125</f>
        <v>12960</v>
      </c>
    </row>
    <row r="126" spans="1:10" hidden="1">
      <c r="A126" s="212"/>
      <c r="B126" s="20" t="s">
        <v>133</v>
      </c>
      <c r="C126" s="18">
        <v>2130</v>
      </c>
      <c r="D126" s="18" t="s">
        <v>65</v>
      </c>
      <c r="E126" s="18" t="s">
        <v>65</v>
      </c>
      <c r="F126" s="17">
        <f t="shared" si="10"/>
        <v>8520</v>
      </c>
      <c r="G126" s="17">
        <f t="shared" si="11"/>
        <v>8520</v>
      </c>
      <c r="H126" s="17">
        <f t="shared" si="12"/>
        <v>8520</v>
      </c>
      <c r="I126" s="17">
        <f t="shared" si="13"/>
        <v>2130</v>
      </c>
      <c r="J126" s="17">
        <f t="shared" si="14"/>
        <v>2130</v>
      </c>
    </row>
    <row r="127" spans="1:10" hidden="1">
      <c r="A127" s="212"/>
      <c r="B127" s="20" t="s">
        <v>132</v>
      </c>
      <c r="C127" s="18">
        <v>1110</v>
      </c>
      <c r="D127" s="18" t="s">
        <v>65</v>
      </c>
      <c r="E127" s="18" t="s">
        <v>65</v>
      </c>
      <c r="F127" s="17">
        <f t="shared" si="10"/>
        <v>4440</v>
      </c>
      <c r="G127" s="17">
        <f t="shared" si="11"/>
        <v>4440</v>
      </c>
      <c r="H127" s="17">
        <f t="shared" si="12"/>
        <v>4440</v>
      </c>
      <c r="I127" s="17">
        <f t="shared" si="13"/>
        <v>1110</v>
      </c>
      <c r="J127" s="17">
        <f t="shared" si="14"/>
        <v>1110</v>
      </c>
    </row>
    <row r="128" spans="1:10" hidden="1">
      <c r="A128" s="212"/>
      <c r="B128" s="20" t="s">
        <v>131</v>
      </c>
      <c r="C128" s="18">
        <v>140</v>
      </c>
      <c r="D128" s="18" t="s">
        <v>65</v>
      </c>
      <c r="E128" s="18" t="s">
        <v>65</v>
      </c>
      <c r="F128" s="17">
        <f t="shared" si="10"/>
        <v>560</v>
      </c>
      <c r="G128" s="17">
        <f t="shared" si="11"/>
        <v>560</v>
      </c>
      <c r="H128" s="17">
        <f t="shared" si="12"/>
        <v>560</v>
      </c>
      <c r="I128" s="17">
        <f t="shared" si="13"/>
        <v>140</v>
      </c>
      <c r="J128" s="17">
        <f t="shared" si="14"/>
        <v>140</v>
      </c>
    </row>
    <row r="129" spans="1:10" hidden="1">
      <c r="A129" s="212"/>
      <c r="B129" s="20" t="s">
        <v>130</v>
      </c>
      <c r="C129" s="18">
        <v>180</v>
      </c>
      <c r="D129" s="18" t="s">
        <v>65</v>
      </c>
      <c r="E129" s="18" t="s">
        <v>65</v>
      </c>
      <c r="F129" s="17">
        <f t="shared" si="10"/>
        <v>720</v>
      </c>
      <c r="G129" s="17">
        <f t="shared" si="11"/>
        <v>720</v>
      </c>
      <c r="H129" s="17">
        <f t="shared" si="12"/>
        <v>720</v>
      </c>
      <c r="I129" s="17">
        <f t="shared" si="13"/>
        <v>180</v>
      </c>
      <c r="J129" s="17">
        <f t="shared" si="14"/>
        <v>180</v>
      </c>
    </row>
    <row r="130" spans="1:10" hidden="1">
      <c r="A130" s="212"/>
      <c r="B130" s="20" t="s">
        <v>129</v>
      </c>
      <c r="C130" s="18">
        <v>420</v>
      </c>
      <c r="D130" s="18" t="s">
        <v>65</v>
      </c>
      <c r="E130" s="18" t="s">
        <v>65</v>
      </c>
      <c r="F130" s="17">
        <f t="shared" si="10"/>
        <v>1680</v>
      </c>
      <c r="G130" s="17">
        <f t="shared" si="11"/>
        <v>1680</v>
      </c>
      <c r="H130" s="17">
        <f t="shared" si="12"/>
        <v>1680</v>
      </c>
      <c r="I130" s="17">
        <f t="shared" si="13"/>
        <v>420</v>
      </c>
      <c r="J130" s="17">
        <f t="shared" si="14"/>
        <v>420</v>
      </c>
    </row>
    <row r="131" spans="1:10" hidden="1">
      <c r="A131" s="212"/>
      <c r="B131" s="20" t="s">
        <v>128</v>
      </c>
      <c r="C131" s="18">
        <v>1850</v>
      </c>
      <c r="D131" s="18" t="s">
        <v>65</v>
      </c>
      <c r="E131" s="18" t="s">
        <v>65</v>
      </c>
      <c r="F131" s="17">
        <f t="shared" si="10"/>
        <v>7400</v>
      </c>
      <c r="G131" s="17">
        <f t="shared" si="11"/>
        <v>7400</v>
      </c>
      <c r="H131" s="17">
        <f t="shared" si="12"/>
        <v>7400</v>
      </c>
      <c r="I131" s="17">
        <f t="shared" si="13"/>
        <v>1850</v>
      </c>
      <c r="J131" s="17">
        <f t="shared" si="14"/>
        <v>1850</v>
      </c>
    </row>
    <row r="132" spans="1:10" hidden="1">
      <c r="A132" s="212"/>
      <c r="B132" s="20" t="s">
        <v>127</v>
      </c>
      <c r="C132" s="18">
        <v>1510</v>
      </c>
      <c r="D132" s="18" t="s">
        <v>65</v>
      </c>
      <c r="E132" s="18" t="s">
        <v>65</v>
      </c>
      <c r="F132" s="17">
        <f t="shared" si="10"/>
        <v>6040</v>
      </c>
      <c r="G132" s="17">
        <f t="shared" si="11"/>
        <v>6040</v>
      </c>
      <c r="H132" s="17">
        <f t="shared" si="12"/>
        <v>6040</v>
      </c>
      <c r="I132" s="17">
        <f t="shared" si="13"/>
        <v>1510</v>
      </c>
      <c r="J132" s="17">
        <f t="shared" si="14"/>
        <v>1510</v>
      </c>
    </row>
    <row r="133" spans="1:10" hidden="1">
      <c r="A133" s="212"/>
      <c r="B133" s="20" t="s">
        <v>126</v>
      </c>
      <c r="C133" s="18">
        <v>110</v>
      </c>
      <c r="D133" s="18" t="s">
        <v>65</v>
      </c>
      <c r="E133" s="18" t="s">
        <v>65</v>
      </c>
      <c r="F133" s="17">
        <f t="shared" si="10"/>
        <v>440</v>
      </c>
      <c r="G133" s="17">
        <f t="shared" si="11"/>
        <v>440</v>
      </c>
      <c r="H133" s="17">
        <f t="shared" si="12"/>
        <v>440</v>
      </c>
      <c r="I133" s="17">
        <f t="shared" si="13"/>
        <v>110</v>
      </c>
      <c r="J133" s="17">
        <f t="shared" si="14"/>
        <v>110</v>
      </c>
    </row>
    <row r="134" spans="1:10" hidden="1">
      <c r="A134" s="212"/>
      <c r="B134" s="20" t="s">
        <v>125</v>
      </c>
      <c r="C134" s="18">
        <v>110</v>
      </c>
      <c r="D134" s="18" t="s">
        <v>65</v>
      </c>
      <c r="E134" s="18" t="s">
        <v>65</v>
      </c>
      <c r="F134" s="17">
        <f t="shared" si="10"/>
        <v>440</v>
      </c>
      <c r="G134" s="17">
        <f t="shared" si="11"/>
        <v>440</v>
      </c>
      <c r="H134" s="17">
        <f t="shared" si="12"/>
        <v>440</v>
      </c>
      <c r="I134" s="17">
        <f t="shared" si="13"/>
        <v>110</v>
      </c>
      <c r="J134" s="17">
        <f t="shared" si="14"/>
        <v>110</v>
      </c>
    </row>
    <row r="135" spans="1:10" hidden="1">
      <c r="A135" s="212"/>
      <c r="B135" s="20" t="s">
        <v>124</v>
      </c>
      <c r="C135" s="18">
        <v>920</v>
      </c>
      <c r="D135" s="18" t="s">
        <v>65</v>
      </c>
      <c r="E135" s="18" t="s">
        <v>65</v>
      </c>
      <c r="F135" s="17">
        <f t="shared" si="10"/>
        <v>3680</v>
      </c>
      <c r="G135" s="17">
        <f t="shared" si="11"/>
        <v>3680</v>
      </c>
      <c r="H135" s="17">
        <f t="shared" si="12"/>
        <v>3680</v>
      </c>
      <c r="I135" s="17">
        <f t="shared" si="13"/>
        <v>920</v>
      </c>
      <c r="J135" s="17">
        <f t="shared" si="14"/>
        <v>920</v>
      </c>
    </row>
    <row r="136" spans="1:10" hidden="1">
      <c r="A136" s="212"/>
      <c r="B136" s="20" t="s">
        <v>123</v>
      </c>
      <c r="C136" s="18">
        <v>1780</v>
      </c>
      <c r="D136" s="18" t="s">
        <v>65</v>
      </c>
      <c r="E136" s="18" t="s">
        <v>65</v>
      </c>
      <c r="F136" s="17">
        <f t="shared" si="10"/>
        <v>7120</v>
      </c>
      <c r="G136" s="17">
        <f t="shared" si="11"/>
        <v>7120</v>
      </c>
      <c r="H136" s="17">
        <f t="shared" si="12"/>
        <v>7120</v>
      </c>
      <c r="I136" s="17">
        <f t="shared" si="13"/>
        <v>1780</v>
      </c>
      <c r="J136" s="17">
        <f t="shared" si="14"/>
        <v>1780</v>
      </c>
    </row>
    <row r="137" spans="1:10" hidden="1">
      <c r="A137" s="212"/>
      <c r="B137" s="20" t="s">
        <v>122</v>
      </c>
      <c r="C137" s="18">
        <v>11620</v>
      </c>
      <c r="D137" s="18" t="s">
        <v>65</v>
      </c>
      <c r="E137" s="18" t="s">
        <v>65</v>
      </c>
      <c r="F137" s="17">
        <f t="shared" si="10"/>
        <v>46480</v>
      </c>
      <c r="G137" s="17">
        <f t="shared" si="11"/>
        <v>46480</v>
      </c>
      <c r="H137" s="17">
        <f t="shared" si="12"/>
        <v>46480</v>
      </c>
      <c r="I137" s="17">
        <f t="shared" si="13"/>
        <v>11620</v>
      </c>
      <c r="J137" s="17">
        <f t="shared" si="14"/>
        <v>11620</v>
      </c>
    </row>
    <row r="138" spans="1:10" hidden="1">
      <c r="A138" s="213"/>
      <c r="B138" s="20" t="s">
        <v>121</v>
      </c>
      <c r="C138" s="18">
        <v>1120</v>
      </c>
      <c r="D138" s="18" t="s">
        <v>65</v>
      </c>
      <c r="E138" s="18" t="s">
        <v>65</v>
      </c>
      <c r="F138" s="17">
        <f t="shared" si="10"/>
        <v>4480</v>
      </c>
      <c r="G138" s="17">
        <f t="shared" si="11"/>
        <v>4480</v>
      </c>
      <c r="H138" s="17">
        <f t="shared" si="12"/>
        <v>4480</v>
      </c>
      <c r="I138" s="17">
        <f t="shared" si="13"/>
        <v>1120</v>
      </c>
      <c r="J138" s="17">
        <f t="shared" si="14"/>
        <v>1120</v>
      </c>
    </row>
    <row r="139" spans="1:10" hidden="1">
      <c r="A139" s="211" t="s">
        <v>120</v>
      </c>
      <c r="B139" s="20" t="s">
        <v>119</v>
      </c>
      <c r="C139" s="18">
        <v>4460</v>
      </c>
      <c r="D139" s="18" t="s">
        <v>65</v>
      </c>
      <c r="E139" s="18" t="s">
        <v>65</v>
      </c>
      <c r="F139" s="17">
        <f t="shared" si="10"/>
        <v>17840</v>
      </c>
      <c r="G139" s="17">
        <f t="shared" si="11"/>
        <v>17840</v>
      </c>
      <c r="H139" s="17">
        <f t="shared" si="12"/>
        <v>17840</v>
      </c>
      <c r="I139" s="17">
        <f t="shared" si="13"/>
        <v>4460</v>
      </c>
      <c r="J139" s="17">
        <f t="shared" si="14"/>
        <v>4460</v>
      </c>
    </row>
    <row r="140" spans="1:10" hidden="1">
      <c r="A140" s="212"/>
      <c r="B140" s="20" t="s">
        <v>118</v>
      </c>
      <c r="C140" s="18">
        <v>980</v>
      </c>
      <c r="D140" s="18" t="s">
        <v>65</v>
      </c>
      <c r="E140" s="18" t="s">
        <v>65</v>
      </c>
      <c r="F140" s="17">
        <f t="shared" si="10"/>
        <v>3920</v>
      </c>
      <c r="G140" s="17">
        <f t="shared" si="11"/>
        <v>3920</v>
      </c>
      <c r="H140" s="17">
        <f t="shared" si="12"/>
        <v>3920</v>
      </c>
      <c r="I140" s="17">
        <f t="shared" si="13"/>
        <v>980</v>
      </c>
      <c r="J140" s="17">
        <f t="shared" si="14"/>
        <v>980</v>
      </c>
    </row>
    <row r="141" spans="1:10" hidden="1">
      <c r="A141" s="212"/>
      <c r="B141" s="20" t="s">
        <v>117</v>
      </c>
      <c r="C141" s="18">
        <v>1190</v>
      </c>
      <c r="D141" s="18" t="s">
        <v>65</v>
      </c>
      <c r="E141" s="18" t="s">
        <v>65</v>
      </c>
      <c r="F141" s="17">
        <f t="shared" si="10"/>
        <v>4760</v>
      </c>
      <c r="G141" s="17">
        <f t="shared" si="11"/>
        <v>4760</v>
      </c>
      <c r="H141" s="17">
        <f t="shared" si="12"/>
        <v>4760</v>
      </c>
      <c r="I141" s="17">
        <f t="shared" si="13"/>
        <v>1190</v>
      </c>
      <c r="J141" s="17">
        <f t="shared" si="14"/>
        <v>1190</v>
      </c>
    </row>
    <row r="142" spans="1:10" hidden="1">
      <c r="A142" s="212"/>
      <c r="B142" s="20" t="s">
        <v>116</v>
      </c>
      <c r="C142" s="18">
        <v>1960</v>
      </c>
      <c r="D142" s="18" t="s">
        <v>65</v>
      </c>
      <c r="E142" s="18" t="s">
        <v>65</v>
      </c>
      <c r="F142" s="17">
        <f t="shared" si="10"/>
        <v>7840</v>
      </c>
      <c r="G142" s="17">
        <f t="shared" si="11"/>
        <v>7840</v>
      </c>
      <c r="H142" s="17">
        <f t="shared" si="12"/>
        <v>7840</v>
      </c>
      <c r="I142" s="17">
        <f t="shared" si="13"/>
        <v>1960</v>
      </c>
      <c r="J142" s="17">
        <f t="shared" si="14"/>
        <v>1960</v>
      </c>
    </row>
    <row r="143" spans="1:10" hidden="1">
      <c r="A143" s="212"/>
      <c r="B143" s="20" t="s">
        <v>115</v>
      </c>
      <c r="C143" s="18">
        <v>140</v>
      </c>
      <c r="D143" s="18" t="s">
        <v>65</v>
      </c>
      <c r="E143" s="18" t="s">
        <v>65</v>
      </c>
      <c r="F143" s="17">
        <f t="shared" si="10"/>
        <v>560</v>
      </c>
      <c r="G143" s="17">
        <f t="shared" si="11"/>
        <v>560</v>
      </c>
      <c r="H143" s="17">
        <f t="shared" si="12"/>
        <v>560</v>
      </c>
      <c r="I143" s="17">
        <f t="shared" si="13"/>
        <v>140</v>
      </c>
      <c r="J143" s="17">
        <f t="shared" si="14"/>
        <v>140</v>
      </c>
    </row>
    <row r="144" spans="1:10" hidden="1">
      <c r="A144" s="212"/>
      <c r="B144" s="20" t="s">
        <v>114</v>
      </c>
      <c r="C144" s="18">
        <v>770</v>
      </c>
      <c r="D144" s="18" t="s">
        <v>65</v>
      </c>
      <c r="E144" s="18" t="s">
        <v>65</v>
      </c>
      <c r="F144" s="17">
        <f t="shared" si="10"/>
        <v>3080</v>
      </c>
      <c r="G144" s="17">
        <f t="shared" si="11"/>
        <v>3080</v>
      </c>
      <c r="H144" s="17">
        <f t="shared" si="12"/>
        <v>3080</v>
      </c>
      <c r="I144" s="17">
        <f t="shared" si="13"/>
        <v>770</v>
      </c>
      <c r="J144" s="17">
        <f t="shared" si="14"/>
        <v>770</v>
      </c>
    </row>
    <row r="145" spans="1:10" hidden="1">
      <c r="A145" s="212"/>
      <c r="B145" s="20" t="s">
        <v>113</v>
      </c>
      <c r="C145" s="18">
        <v>1040</v>
      </c>
      <c r="D145" s="18" t="s">
        <v>65</v>
      </c>
      <c r="E145" s="18" t="s">
        <v>65</v>
      </c>
      <c r="F145" s="17">
        <f t="shared" si="10"/>
        <v>4160</v>
      </c>
      <c r="G145" s="17">
        <f t="shared" si="11"/>
        <v>4160</v>
      </c>
      <c r="H145" s="17">
        <f t="shared" si="12"/>
        <v>4160</v>
      </c>
      <c r="I145" s="17">
        <f t="shared" si="13"/>
        <v>1040</v>
      </c>
      <c r="J145" s="17">
        <f t="shared" si="14"/>
        <v>1040</v>
      </c>
    </row>
    <row r="146" spans="1:10" hidden="1">
      <c r="A146" s="212"/>
      <c r="B146" s="20" t="s">
        <v>112</v>
      </c>
      <c r="C146" s="18">
        <v>200</v>
      </c>
      <c r="D146" s="18" t="s">
        <v>65</v>
      </c>
      <c r="E146" s="18" t="s">
        <v>65</v>
      </c>
      <c r="F146" s="17">
        <f t="shared" si="10"/>
        <v>800</v>
      </c>
      <c r="G146" s="17">
        <f t="shared" si="11"/>
        <v>800</v>
      </c>
      <c r="H146" s="17">
        <f t="shared" si="12"/>
        <v>800</v>
      </c>
      <c r="I146" s="17">
        <f t="shared" si="13"/>
        <v>200</v>
      </c>
      <c r="J146" s="17">
        <f t="shared" si="14"/>
        <v>200</v>
      </c>
    </row>
    <row r="147" spans="1:10" hidden="1">
      <c r="A147" s="212"/>
      <c r="B147" s="20" t="s">
        <v>111</v>
      </c>
      <c r="C147" s="18">
        <v>4140</v>
      </c>
      <c r="D147" s="18" t="s">
        <v>65</v>
      </c>
      <c r="E147" s="18" t="s">
        <v>65</v>
      </c>
      <c r="F147" s="17">
        <f t="shared" si="10"/>
        <v>16560</v>
      </c>
      <c r="G147" s="17">
        <f t="shared" si="11"/>
        <v>16560</v>
      </c>
      <c r="H147" s="17">
        <f t="shared" si="12"/>
        <v>16560</v>
      </c>
      <c r="I147" s="17">
        <f t="shared" si="13"/>
        <v>4140</v>
      </c>
      <c r="J147" s="17">
        <f t="shared" si="14"/>
        <v>4140</v>
      </c>
    </row>
    <row r="148" spans="1:10" hidden="1">
      <c r="A148" s="212"/>
      <c r="B148" s="20" t="s">
        <v>110</v>
      </c>
      <c r="C148" s="18">
        <v>130</v>
      </c>
      <c r="D148" s="18" t="s">
        <v>65</v>
      </c>
      <c r="E148" s="18" t="s">
        <v>65</v>
      </c>
      <c r="F148" s="17">
        <f t="shared" si="10"/>
        <v>520</v>
      </c>
      <c r="G148" s="17">
        <f t="shared" si="11"/>
        <v>520</v>
      </c>
      <c r="H148" s="17">
        <f t="shared" si="12"/>
        <v>520</v>
      </c>
      <c r="I148" s="17">
        <f t="shared" si="13"/>
        <v>130</v>
      </c>
      <c r="J148" s="17">
        <f t="shared" si="14"/>
        <v>130</v>
      </c>
    </row>
    <row r="149" spans="1:10" hidden="1">
      <c r="A149" s="212"/>
      <c r="B149" s="20" t="s">
        <v>109</v>
      </c>
      <c r="C149" s="18">
        <v>140</v>
      </c>
      <c r="D149" s="18" t="s">
        <v>65</v>
      </c>
      <c r="E149" s="18" t="s">
        <v>65</v>
      </c>
      <c r="F149" s="17">
        <f t="shared" si="10"/>
        <v>560</v>
      </c>
      <c r="G149" s="17">
        <f t="shared" si="11"/>
        <v>560</v>
      </c>
      <c r="H149" s="17">
        <f t="shared" si="12"/>
        <v>560</v>
      </c>
      <c r="I149" s="17">
        <f t="shared" si="13"/>
        <v>140</v>
      </c>
      <c r="J149" s="17">
        <f t="shared" si="14"/>
        <v>140</v>
      </c>
    </row>
    <row r="150" spans="1:10" hidden="1">
      <c r="A150" s="212"/>
      <c r="B150" s="20" t="s">
        <v>108</v>
      </c>
      <c r="C150" s="18">
        <v>190</v>
      </c>
      <c r="D150" s="18" t="s">
        <v>65</v>
      </c>
      <c r="E150" s="18" t="s">
        <v>65</v>
      </c>
      <c r="F150" s="17">
        <f t="shared" si="10"/>
        <v>760</v>
      </c>
      <c r="G150" s="17">
        <f t="shared" si="11"/>
        <v>760</v>
      </c>
      <c r="H150" s="17">
        <f t="shared" si="12"/>
        <v>760</v>
      </c>
      <c r="I150" s="17">
        <f t="shared" si="13"/>
        <v>190</v>
      </c>
      <c r="J150" s="17">
        <f t="shared" si="14"/>
        <v>190</v>
      </c>
    </row>
    <row r="151" spans="1:10" hidden="1">
      <c r="A151" s="212"/>
      <c r="B151" s="20" t="s">
        <v>107</v>
      </c>
      <c r="C151" s="18">
        <v>260</v>
      </c>
      <c r="D151" s="18" t="s">
        <v>65</v>
      </c>
      <c r="E151" s="18" t="s">
        <v>65</v>
      </c>
      <c r="F151" s="17">
        <f t="shared" si="10"/>
        <v>1040</v>
      </c>
      <c r="G151" s="17">
        <f t="shared" si="11"/>
        <v>1040</v>
      </c>
      <c r="H151" s="17">
        <f t="shared" si="12"/>
        <v>1040</v>
      </c>
      <c r="I151" s="17">
        <f t="shared" si="13"/>
        <v>260</v>
      </c>
      <c r="J151" s="17">
        <f t="shared" si="14"/>
        <v>260</v>
      </c>
    </row>
    <row r="152" spans="1:10" hidden="1">
      <c r="A152" s="212"/>
      <c r="B152" s="20" t="s">
        <v>106</v>
      </c>
      <c r="C152" s="18">
        <v>3350</v>
      </c>
      <c r="D152" s="18" t="s">
        <v>65</v>
      </c>
      <c r="E152" s="18" t="s">
        <v>65</v>
      </c>
      <c r="F152" s="17">
        <f t="shared" si="10"/>
        <v>13400</v>
      </c>
      <c r="G152" s="17">
        <f t="shared" si="11"/>
        <v>13400</v>
      </c>
      <c r="H152" s="17">
        <f t="shared" si="12"/>
        <v>13400</v>
      </c>
      <c r="I152" s="17">
        <f t="shared" si="13"/>
        <v>3350</v>
      </c>
      <c r="J152" s="17">
        <f t="shared" si="14"/>
        <v>3350</v>
      </c>
    </row>
    <row r="153" spans="1:10" hidden="1">
      <c r="A153" s="212"/>
      <c r="B153" s="20" t="s">
        <v>105</v>
      </c>
      <c r="C153" s="18">
        <v>1950</v>
      </c>
      <c r="D153" s="18" t="s">
        <v>65</v>
      </c>
      <c r="E153" s="18" t="s">
        <v>65</v>
      </c>
      <c r="F153" s="17">
        <f t="shared" si="10"/>
        <v>7800</v>
      </c>
      <c r="G153" s="17">
        <f t="shared" si="11"/>
        <v>7800</v>
      </c>
      <c r="H153" s="17">
        <f t="shared" si="12"/>
        <v>7800</v>
      </c>
      <c r="I153" s="17">
        <f t="shared" si="13"/>
        <v>1950</v>
      </c>
      <c r="J153" s="17">
        <f t="shared" si="14"/>
        <v>1950</v>
      </c>
    </row>
    <row r="154" spans="1:10" hidden="1">
      <c r="A154" s="212"/>
      <c r="B154" s="20" t="s">
        <v>104</v>
      </c>
      <c r="C154" s="18">
        <v>850</v>
      </c>
      <c r="D154" s="18" t="s">
        <v>65</v>
      </c>
      <c r="E154" s="18" t="s">
        <v>65</v>
      </c>
      <c r="F154" s="17">
        <f t="shared" si="10"/>
        <v>3400</v>
      </c>
      <c r="G154" s="17">
        <f t="shared" si="11"/>
        <v>3400</v>
      </c>
      <c r="H154" s="17">
        <f t="shared" si="12"/>
        <v>3400</v>
      </c>
      <c r="I154" s="17">
        <f t="shared" si="13"/>
        <v>850</v>
      </c>
      <c r="J154" s="17">
        <f t="shared" si="14"/>
        <v>850</v>
      </c>
    </row>
    <row r="155" spans="1:10" hidden="1">
      <c r="A155" s="212"/>
      <c r="B155" s="20" t="s">
        <v>103</v>
      </c>
      <c r="C155" s="18">
        <v>3160</v>
      </c>
      <c r="D155" s="18" t="s">
        <v>65</v>
      </c>
      <c r="E155" s="18" t="s">
        <v>65</v>
      </c>
      <c r="F155" s="17">
        <f t="shared" si="10"/>
        <v>12640</v>
      </c>
      <c r="G155" s="17">
        <f t="shared" si="11"/>
        <v>12640</v>
      </c>
      <c r="H155" s="17">
        <f t="shared" si="12"/>
        <v>12640</v>
      </c>
      <c r="I155" s="17">
        <f t="shared" si="13"/>
        <v>3160</v>
      </c>
      <c r="J155" s="17">
        <f t="shared" si="14"/>
        <v>3160</v>
      </c>
    </row>
    <row r="156" spans="1:10" hidden="1">
      <c r="A156" s="212"/>
      <c r="B156" s="20" t="s">
        <v>102</v>
      </c>
      <c r="C156" s="18">
        <v>2000</v>
      </c>
      <c r="D156" s="18" t="s">
        <v>65</v>
      </c>
      <c r="E156" s="18" t="s">
        <v>65</v>
      </c>
      <c r="F156" s="17">
        <f t="shared" si="10"/>
        <v>8000</v>
      </c>
      <c r="G156" s="17">
        <f t="shared" si="11"/>
        <v>8000</v>
      </c>
      <c r="H156" s="17">
        <f t="shared" si="12"/>
        <v>8000</v>
      </c>
      <c r="I156" s="17">
        <f t="shared" si="13"/>
        <v>2000</v>
      </c>
      <c r="J156" s="17">
        <f t="shared" si="14"/>
        <v>2000</v>
      </c>
    </row>
    <row r="157" spans="1:10" hidden="1">
      <c r="A157" s="213"/>
      <c r="B157" s="20" t="s">
        <v>101</v>
      </c>
      <c r="C157" s="18">
        <v>240</v>
      </c>
      <c r="D157" s="18" t="s">
        <v>65</v>
      </c>
      <c r="E157" s="18" t="s">
        <v>65</v>
      </c>
      <c r="F157" s="17">
        <f t="shared" ref="F157:F187" si="15">C157*4</f>
        <v>960</v>
      </c>
      <c r="G157" s="17">
        <f t="shared" ref="G157:G187" si="16">C157*4</f>
        <v>960</v>
      </c>
      <c r="H157" s="17">
        <f t="shared" ref="H157:H187" si="17">C157*4</f>
        <v>960</v>
      </c>
      <c r="I157" s="17">
        <f t="shared" ref="I157:I187" si="18">C157</f>
        <v>240</v>
      </c>
      <c r="J157" s="17">
        <f t="shared" ref="J157:J187" si="19">C157</f>
        <v>240</v>
      </c>
    </row>
    <row r="158" spans="1:10" hidden="1">
      <c r="A158" s="216" t="s">
        <v>100</v>
      </c>
      <c r="B158" s="20" t="s">
        <v>99</v>
      </c>
      <c r="C158" s="18">
        <v>14450</v>
      </c>
      <c r="D158" s="18" t="s">
        <v>65</v>
      </c>
      <c r="E158" s="18" t="s">
        <v>65</v>
      </c>
      <c r="F158" s="17">
        <f t="shared" si="15"/>
        <v>57800</v>
      </c>
      <c r="G158" s="17">
        <f t="shared" si="16"/>
        <v>57800</v>
      </c>
      <c r="H158" s="17">
        <f t="shared" si="17"/>
        <v>57800</v>
      </c>
      <c r="I158" s="17">
        <f t="shared" si="18"/>
        <v>14450</v>
      </c>
      <c r="J158" s="17">
        <f t="shared" si="19"/>
        <v>14450</v>
      </c>
    </row>
    <row r="159" spans="1:10" hidden="1">
      <c r="A159" s="216"/>
      <c r="B159" s="20" t="s">
        <v>98</v>
      </c>
      <c r="C159" s="18">
        <v>7680</v>
      </c>
      <c r="D159" s="18" t="s">
        <v>65</v>
      </c>
      <c r="E159" s="18" t="s">
        <v>65</v>
      </c>
      <c r="F159" s="17">
        <f t="shared" si="15"/>
        <v>30720</v>
      </c>
      <c r="G159" s="17">
        <f t="shared" si="16"/>
        <v>30720</v>
      </c>
      <c r="H159" s="17">
        <f t="shared" si="17"/>
        <v>30720</v>
      </c>
      <c r="I159" s="17">
        <f t="shared" si="18"/>
        <v>7680</v>
      </c>
      <c r="J159" s="17">
        <f t="shared" si="19"/>
        <v>7680</v>
      </c>
    </row>
    <row r="160" spans="1:10" hidden="1">
      <c r="A160" s="216"/>
      <c r="B160" s="20" t="s">
        <v>97</v>
      </c>
      <c r="C160" s="18">
        <v>1070</v>
      </c>
      <c r="D160" s="18" t="s">
        <v>65</v>
      </c>
      <c r="E160" s="18" t="s">
        <v>65</v>
      </c>
      <c r="F160" s="17">
        <f t="shared" si="15"/>
        <v>4280</v>
      </c>
      <c r="G160" s="17">
        <f t="shared" si="16"/>
        <v>4280</v>
      </c>
      <c r="H160" s="17">
        <f t="shared" si="17"/>
        <v>4280</v>
      </c>
      <c r="I160" s="17">
        <f t="shared" si="18"/>
        <v>1070</v>
      </c>
      <c r="J160" s="17">
        <f t="shared" si="19"/>
        <v>1070</v>
      </c>
    </row>
    <row r="161" spans="1:10" hidden="1">
      <c r="A161" s="216"/>
      <c r="B161" s="20" t="s">
        <v>96</v>
      </c>
      <c r="C161" s="18">
        <v>2690</v>
      </c>
      <c r="D161" s="18" t="s">
        <v>65</v>
      </c>
      <c r="E161" s="18" t="s">
        <v>65</v>
      </c>
      <c r="F161" s="17">
        <f t="shared" si="15"/>
        <v>10760</v>
      </c>
      <c r="G161" s="17">
        <f t="shared" si="16"/>
        <v>10760</v>
      </c>
      <c r="H161" s="17">
        <f t="shared" si="17"/>
        <v>10760</v>
      </c>
      <c r="I161" s="17">
        <f t="shared" si="18"/>
        <v>2690</v>
      </c>
      <c r="J161" s="17">
        <f t="shared" si="19"/>
        <v>2690</v>
      </c>
    </row>
    <row r="162" spans="1:10" hidden="1">
      <c r="A162" s="216"/>
      <c r="B162" s="20" t="s">
        <v>95</v>
      </c>
      <c r="C162" s="18">
        <v>4410</v>
      </c>
      <c r="D162" s="18" t="s">
        <v>65</v>
      </c>
      <c r="E162" s="18" t="s">
        <v>65</v>
      </c>
      <c r="F162" s="17">
        <f t="shared" si="15"/>
        <v>17640</v>
      </c>
      <c r="G162" s="17">
        <f t="shared" si="16"/>
        <v>17640</v>
      </c>
      <c r="H162" s="17">
        <f t="shared" si="17"/>
        <v>17640</v>
      </c>
      <c r="I162" s="17">
        <f t="shared" si="18"/>
        <v>4410</v>
      </c>
      <c r="J162" s="17">
        <f t="shared" si="19"/>
        <v>4410</v>
      </c>
    </row>
    <row r="163" spans="1:10" hidden="1">
      <c r="A163" s="216" t="s">
        <v>94</v>
      </c>
      <c r="B163" s="20" t="s">
        <v>93</v>
      </c>
      <c r="C163" s="18">
        <v>400</v>
      </c>
      <c r="D163" s="18" t="s">
        <v>65</v>
      </c>
      <c r="E163" s="18" t="s">
        <v>65</v>
      </c>
      <c r="F163" s="17">
        <f t="shared" si="15"/>
        <v>1600</v>
      </c>
      <c r="G163" s="17">
        <f t="shared" si="16"/>
        <v>1600</v>
      </c>
      <c r="H163" s="17">
        <f t="shared" si="17"/>
        <v>1600</v>
      </c>
      <c r="I163" s="17">
        <f t="shared" si="18"/>
        <v>400</v>
      </c>
      <c r="J163" s="17">
        <f t="shared" si="19"/>
        <v>400</v>
      </c>
    </row>
    <row r="164" spans="1:10" hidden="1">
      <c r="A164" s="216"/>
      <c r="B164" s="20" t="s">
        <v>92</v>
      </c>
      <c r="C164" s="18">
        <v>940</v>
      </c>
      <c r="D164" s="18" t="s">
        <v>65</v>
      </c>
      <c r="E164" s="18" t="s">
        <v>65</v>
      </c>
      <c r="F164" s="17">
        <f t="shared" si="15"/>
        <v>3760</v>
      </c>
      <c r="G164" s="17">
        <f t="shared" si="16"/>
        <v>3760</v>
      </c>
      <c r="H164" s="17">
        <f t="shared" si="17"/>
        <v>3760</v>
      </c>
      <c r="I164" s="17">
        <f t="shared" si="18"/>
        <v>940</v>
      </c>
      <c r="J164" s="17">
        <f t="shared" si="19"/>
        <v>940</v>
      </c>
    </row>
    <row r="165" spans="1:10" hidden="1">
      <c r="A165" s="216" t="s">
        <v>91</v>
      </c>
      <c r="B165" s="20" t="s">
        <v>90</v>
      </c>
      <c r="C165" s="18">
        <v>530</v>
      </c>
      <c r="D165" s="18" t="s">
        <v>65</v>
      </c>
      <c r="E165" s="18" t="s">
        <v>65</v>
      </c>
      <c r="F165" s="17">
        <f t="shared" si="15"/>
        <v>2120</v>
      </c>
      <c r="G165" s="17">
        <f t="shared" si="16"/>
        <v>2120</v>
      </c>
      <c r="H165" s="17">
        <f t="shared" si="17"/>
        <v>2120</v>
      </c>
      <c r="I165" s="17">
        <f t="shared" si="18"/>
        <v>530</v>
      </c>
      <c r="J165" s="17">
        <f t="shared" si="19"/>
        <v>530</v>
      </c>
    </row>
    <row r="166" spans="1:10" hidden="1">
      <c r="A166" s="216"/>
      <c r="B166" s="20" t="s">
        <v>89</v>
      </c>
      <c r="C166" s="18">
        <v>420</v>
      </c>
      <c r="D166" s="18" t="s">
        <v>65</v>
      </c>
      <c r="E166" s="18" t="s">
        <v>65</v>
      </c>
      <c r="F166" s="17">
        <f t="shared" si="15"/>
        <v>1680</v>
      </c>
      <c r="G166" s="17">
        <f t="shared" si="16"/>
        <v>1680</v>
      </c>
      <c r="H166" s="17">
        <f t="shared" si="17"/>
        <v>1680</v>
      </c>
      <c r="I166" s="17">
        <f t="shared" si="18"/>
        <v>420</v>
      </c>
      <c r="J166" s="17">
        <f t="shared" si="19"/>
        <v>420</v>
      </c>
    </row>
    <row r="167" spans="1:10" hidden="1">
      <c r="A167" s="216"/>
      <c r="B167" s="20" t="s">
        <v>88</v>
      </c>
      <c r="C167" s="18">
        <v>2320</v>
      </c>
      <c r="D167" s="18" t="s">
        <v>65</v>
      </c>
      <c r="E167" s="18" t="s">
        <v>65</v>
      </c>
      <c r="F167" s="17">
        <f t="shared" si="15"/>
        <v>9280</v>
      </c>
      <c r="G167" s="17">
        <f t="shared" si="16"/>
        <v>9280</v>
      </c>
      <c r="H167" s="17">
        <f t="shared" si="17"/>
        <v>9280</v>
      </c>
      <c r="I167" s="17">
        <f t="shared" si="18"/>
        <v>2320</v>
      </c>
      <c r="J167" s="17">
        <f t="shared" si="19"/>
        <v>2320</v>
      </c>
    </row>
    <row r="168" spans="1:10" hidden="1">
      <c r="A168" s="216" t="s">
        <v>87</v>
      </c>
      <c r="B168" s="20" t="s">
        <v>86</v>
      </c>
      <c r="C168" s="18">
        <v>9040</v>
      </c>
      <c r="D168" s="18" t="s">
        <v>65</v>
      </c>
      <c r="E168" s="18" t="s">
        <v>65</v>
      </c>
      <c r="F168" s="17">
        <f t="shared" si="15"/>
        <v>36160</v>
      </c>
      <c r="G168" s="17">
        <f t="shared" si="16"/>
        <v>36160</v>
      </c>
      <c r="H168" s="17">
        <f t="shared" si="17"/>
        <v>36160</v>
      </c>
      <c r="I168" s="17">
        <f t="shared" si="18"/>
        <v>9040</v>
      </c>
      <c r="J168" s="17">
        <f t="shared" si="19"/>
        <v>9040</v>
      </c>
    </row>
    <row r="169" spans="1:10" hidden="1">
      <c r="A169" s="216"/>
      <c r="B169" s="20" t="s">
        <v>85</v>
      </c>
      <c r="C169" s="18">
        <v>7270</v>
      </c>
      <c r="D169" s="18" t="s">
        <v>65</v>
      </c>
      <c r="E169" s="18" t="s">
        <v>65</v>
      </c>
      <c r="F169" s="17">
        <f t="shared" si="15"/>
        <v>29080</v>
      </c>
      <c r="G169" s="17">
        <f t="shared" si="16"/>
        <v>29080</v>
      </c>
      <c r="H169" s="17">
        <f t="shared" si="17"/>
        <v>29080</v>
      </c>
      <c r="I169" s="17">
        <f t="shared" si="18"/>
        <v>7270</v>
      </c>
      <c r="J169" s="17">
        <f t="shared" si="19"/>
        <v>7270</v>
      </c>
    </row>
    <row r="170" spans="1:10" hidden="1">
      <c r="A170" s="216"/>
      <c r="B170" s="20" t="s">
        <v>84</v>
      </c>
      <c r="C170" s="18">
        <v>8940</v>
      </c>
      <c r="D170" s="18" t="s">
        <v>65</v>
      </c>
      <c r="E170" s="18" t="s">
        <v>65</v>
      </c>
      <c r="F170" s="17">
        <f t="shared" si="15"/>
        <v>35760</v>
      </c>
      <c r="G170" s="17">
        <f t="shared" si="16"/>
        <v>35760</v>
      </c>
      <c r="H170" s="17">
        <f t="shared" si="17"/>
        <v>35760</v>
      </c>
      <c r="I170" s="17">
        <f t="shared" si="18"/>
        <v>8940</v>
      </c>
      <c r="J170" s="17">
        <f t="shared" si="19"/>
        <v>8940</v>
      </c>
    </row>
    <row r="171" spans="1:10" hidden="1">
      <c r="A171" s="216"/>
      <c r="B171" s="20" t="s">
        <v>83</v>
      </c>
      <c r="C171" s="18">
        <v>2750</v>
      </c>
      <c r="D171" s="18" t="s">
        <v>65</v>
      </c>
      <c r="E171" s="18" t="s">
        <v>65</v>
      </c>
      <c r="F171" s="17">
        <f t="shared" si="15"/>
        <v>11000</v>
      </c>
      <c r="G171" s="17">
        <f t="shared" si="16"/>
        <v>11000</v>
      </c>
      <c r="H171" s="17">
        <f t="shared" si="17"/>
        <v>11000</v>
      </c>
      <c r="I171" s="17">
        <f t="shared" si="18"/>
        <v>2750</v>
      </c>
      <c r="J171" s="17">
        <f t="shared" si="19"/>
        <v>2750</v>
      </c>
    </row>
    <row r="172" spans="1:10" hidden="1">
      <c r="A172" s="216"/>
      <c r="B172" s="20" t="s">
        <v>82</v>
      </c>
      <c r="C172" s="18">
        <v>5370</v>
      </c>
      <c r="D172" s="18" t="s">
        <v>65</v>
      </c>
      <c r="E172" s="18" t="s">
        <v>65</v>
      </c>
      <c r="F172" s="17">
        <f t="shared" si="15"/>
        <v>21480</v>
      </c>
      <c r="G172" s="17">
        <f t="shared" si="16"/>
        <v>21480</v>
      </c>
      <c r="H172" s="17">
        <f t="shared" si="17"/>
        <v>21480</v>
      </c>
      <c r="I172" s="17">
        <f t="shared" si="18"/>
        <v>5370</v>
      </c>
      <c r="J172" s="17">
        <f t="shared" si="19"/>
        <v>5370</v>
      </c>
    </row>
    <row r="173" spans="1:10" hidden="1">
      <c r="A173" s="216"/>
      <c r="B173" s="20" t="s">
        <v>81</v>
      </c>
      <c r="C173" s="18">
        <v>4170</v>
      </c>
      <c r="D173" s="18" t="s">
        <v>65</v>
      </c>
      <c r="E173" s="18" t="s">
        <v>65</v>
      </c>
      <c r="F173" s="17">
        <f t="shared" si="15"/>
        <v>16680</v>
      </c>
      <c r="G173" s="17">
        <f t="shared" si="16"/>
        <v>16680</v>
      </c>
      <c r="H173" s="17">
        <f t="shared" si="17"/>
        <v>16680</v>
      </c>
      <c r="I173" s="17">
        <f t="shared" si="18"/>
        <v>4170</v>
      </c>
      <c r="J173" s="17">
        <f t="shared" si="19"/>
        <v>4170</v>
      </c>
    </row>
    <row r="174" spans="1:10" hidden="1">
      <c r="A174" s="216"/>
      <c r="B174" s="20" t="s">
        <v>80</v>
      </c>
      <c r="C174" s="18">
        <v>8800</v>
      </c>
      <c r="D174" s="18" t="s">
        <v>65</v>
      </c>
      <c r="E174" s="18" t="s">
        <v>65</v>
      </c>
      <c r="F174" s="17">
        <f t="shared" si="15"/>
        <v>35200</v>
      </c>
      <c r="G174" s="17">
        <f t="shared" si="16"/>
        <v>35200</v>
      </c>
      <c r="H174" s="17">
        <f t="shared" si="17"/>
        <v>35200</v>
      </c>
      <c r="I174" s="17">
        <f t="shared" si="18"/>
        <v>8800</v>
      </c>
      <c r="J174" s="17">
        <f t="shared" si="19"/>
        <v>8800</v>
      </c>
    </row>
    <row r="175" spans="1:10" hidden="1">
      <c r="A175" s="216" t="s">
        <v>79</v>
      </c>
      <c r="B175" s="20" t="s">
        <v>78</v>
      </c>
      <c r="C175" s="18">
        <v>4490</v>
      </c>
      <c r="D175" s="18" t="s">
        <v>65</v>
      </c>
      <c r="E175" s="18" t="s">
        <v>65</v>
      </c>
      <c r="F175" s="17">
        <f t="shared" si="15"/>
        <v>17960</v>
      </c>
      <c r="G175" s="17">
        <f t="shared" si="16"/>
        <v>17960</v>
      </c>
      <c r="H175" s="17">
        <f t="shared" si="17"/>
        <v>17960</v>
      </c>
      <c r="I175" s="17">
        <f t="shared" si="18"/>
        <v>4490</v>
      </c>
      <c r="J175" s="17">
        <f t="shared" si="19"/>
        <v>4490</v>
      </c>
    </row>
    <row r="176" spans="1:10" hidden="1">
      <c r="A176" s="216"/>
      <c r="B176" s="20" t="s">
        <v>77</v>
      </c>
      <c r="C176" s="18">
        <v>3280</v>
      </c>
      <c r="D176" s="18" t="s">
        <v>65</v>
      </c>
      <c r="E176" s="18" t="s">
        <v>65</v>
      </c>
      <c r="F176" s="17">
        <f t="shared" si="15"/>
        <v>13120</v>
      </c>
      <c r="G176" s="17">
        <f t="shared" si="16"/>
        <v>13120</v>
      </c>
      <c r="H176" s="17">
        <f t="shared" si="17"/>
        <v>13120</v>
      </c>
      <c r="I176" s="17">
        <f t="shared" si="18"/>
        <v>3280</v>
      </c>
      <c r="J176" s="17">
        <f t="shared" si="19"/>
        <v>3280</v>
      </c>
    </row>
    <row r="177" spans="1:10" hidden="1">
      <c r="A177" s="216"/>
      <c r="B177" s="20" t="s">
        <v>76</v>
      </c>
      <c r="C177" s="18">
        <v>380</v>
      </c>
      <c r="D177" s="18" t="s">
        <v>65</v>
      </c>
      <c r="E177" s="18" t="s">
        <v>65</v>
      </c>
      <c r="F177" s="17">
        <f t="shared" si="15"/>
        <v>1520</v>
      </c>
      <c r="G177" s="17">
        <f t="shared" si="16"/>
        <v>1520</v>
      </c>
      <c r="H177" s="17">
        <f t="shared" si="17"/>
        <v>1520</v>
      </c>
      <c r="I177" s="17">
        <f t="shared" si="18"/>
        <v>380</v>
      </c>
      <c r="J177" s="17">
        <f t="shared" si="19"/>
        <v>380</v>
      </c>
    </row>
    <row r="178" spans="1:10" hidden="1">
      <c r="A178" s="216"/>
      <c r="B178" s="20" t="s">
        <v>75</v>
      </c>
      <c r="C178" s="18">
        <v>2180</v>
      </c>
      <c r="D178" s="18" t="s">
        <v>65</v>
      </c>
      <c r="E178" s="18" t="s">
        <v>65</v>
      </c>
      <c r="F178" s="17">
        <f t="shared" si="15"/>
        <v>8720</v>
      </c>
      <c r="G178" s="17">
        <f t="shared" si="16"/>
        <v>8720</v>
      </c>
      <c r="H178" s="17">
        <f t="shared" si="17"/>
        <v>8720</v>
      </c>
      <c r="I178" s="17">
        <f t="shared" si="18"/>
        <v>2180</v>
      </c>
      <c r="J178" s="17">
        <f t="shared" si="19"/>
        <v>2180</v>
      </c>
    </row>
    <row r="179" spans="1:10" hidden="1">
      <c r="A179" s="216"/>
      <c r="B179" s="20" t="s">
        <v>74</v>
      </c>
      <c r="C179" s="18">
        <v>770</v>
      </c>
      <c r="D179" s="18" t="s">
        <v>65</v>
      </c>
      <c r="E179" s="18" t="s">
        <v>65</v>
      </c>
      <c r="F179" s="17">
        <f t="shared" si="15"/>
        <v>3080</v>
      </c>
      <c r="G179" s="17">
        <f t="shared" si="16"/>
        <v>3080</v>
      </c>
      <c r="H179" s="17">
        <f t="shared" si="17"/>
        <v>3080</v>
      </c>
      <c r="I179" s="17">
        <f t="shared" si="18"/>
        <v>770</v>
      </c>
      <c r="J179" s="17">
        <f t="shared" si="19"/>
        <v>770</v>
      </c>
    </row>
    <row r="180" spans="1:10" hidden="1">
      <c r="A180" s="216"/>
      <c r="B180" s="20" t="s">
        <v>73</v>
      </c>
      <c r="C180" s="18">
        <v>300</v>
      </c>
      <c r="D180" s="18" t="s">
        <v>65</v>
      </c>
      <c r="E180" s="18" t="s">
        <v>65</v>
      </c>
      <c r="F180" s="17">
        <f t="shared" si="15"/>
        <v>1200</v>
      </c>
      <c r="G180" s="17">
        <f t="shared" si="16"/>
        <v>1200</v>
      </c>
      <c r="H180" s="17">
        <f t="shared" si="17"/>
        <v>1200</v>
      </c>
      <c r="I180" s="17">
        <f t="shared" si="18"/>
        <v>300</v>
      </c>
      <c r="J180" s="17">
        <f t="shared" si="19"/>
        <v>300</v>
      </c>
    </row>
    <row r="181" spans="1:10" hidden="1">
      <c r="A181" s="216"/>
      <c r="B181" s="20" t="s">
        <v>72</v>
      </c>
      <c r="C181" s="18">
        <v>140</v>
      </c>
      <c r="D181" s="18" t="s">
        <v>65</v>
      </c>
      <c r="E181" s="18" t="s">
        <v>65</v>
      </c>
      <c r="F181" s="17">
        <f t="shared" si="15"/>
        <v>560</v>
      </c>
      <c r="G181" s="17">
        <f t="shared" si="16"/>
        <v>560</v>
      </c>
      <c r="H181" s="17">
        <f t="shared" si="17"/>
        <v>560</v>
      </c>
      <c r="I181" s="17">
        <f t="shared" si="18"/>
        <v>140</v>
      </c>
      <c r="J181" s="17">
        <f t="shared" si="19"/>
        <v>140</v>
      </c>
    </row>
    <row r="182" spans="1:10" hidden="1">
      <c r="A182" s="216"/>
      <c r="B182" s="20" t="s">
        <v>71</v>
      </c>
      <c r="C182" s="18">
        <v>4450</v>
      </c>
      <c r="D182" s="18" t="s">
        <v>65</v>
      </c>
      <c r="E182" s="18" t="s">
        <v>65</v>
      </c>
      <c r="F182" s="17">
        <f t="shared" si="15"/>
        <v>17800</v>
      </c>
      <c r="G182" s="17">
        <f t="shared" si="16"/>
        <v>17800</v>
      </c>
      <c r="H182" s="17">
        <f t="shared" si="17"/>
        <v>17800</v>
      </c>
      <c r="I182" s="17">
        <f t="shared" si="18"/>
        <v>4450</v>
      </c>
      <c r="J182" s="17">
        <f t="shared" si="19"/>
        <v>4450</v>
      </c>
    </row>
    <row r="183" spans="1:10" hidden="1">
      <c r="A183" s="216"/>
      <c r="B183" s="20" t="s">
        <v>70</v>
      </c>
      <c r="C183" s="18">
        <v>4310</v>
      </c>
      <c r="D183" s="18" t="s">
        <v>65</v>
      </c>
      <c r="E183" s="18" t="s">
        <v>65</v>
      </c>
      <c r="F183" s="17">
        <f t="shared" si="15"/>
        <v>17240</v>
      </c>
      <c r="G183" s="17">
        <f t="shared" si="16"/>
        <v>17240</v>
      </c>
      <c r="H183" s="17">
        <f t="shared" si="17"/>
        <v>17240</v>
      </c>
      <c r="I183" s="17">
        <f t="shared" si="18"/>
        <v>4310</v>
      </c>
      <c r="J183" s="17">
        <f t="shared" si="19"/>
        <v>4310</v>
      </c>
    </row>
    <row r="184" spans="1:10" hidden="1">
      <c r="A184" s="216"/>
      <c r="B184" s="20" t="s">
        <v>69</v>
      </c>
      <c r="C184" s="18">
        <v>1690</v>
      </c>
      <c r="D184" s="18" t="s">
        <v>65</v>
      </c>
      <c r="E184" s="18" t="s">
        <v>65</v>
      </c>
      <c r="F184" s="17">
        <f t="shared" si="15"/>
        <v>6760</v>
      </c>
      <c r="G184" s="17">
        <f t="shared" si="16"/>
        <v>6760</v>
      </c>
      <c r="H184" s="17">
        <f t="shared" si="17"/>
        <v>6760</v>
      </c>
      <c r="I184" s="17">
        <f t="shared" si="18"/>
        <v>1690</v>
      </c>
      <c r="J184" s="17">
        <f t="shared" si="19"/>
        <v>1690</v>
      </c>
    </row>
    <row r="185" spans="1:10" hidden="1">
      <c r="A185" s="216"/>
      <c r="B185" s="20" t="s">
        <v>68</v>
      </c>
      <c r="C185" s="18">
        <v>2520</v>
      </c>
      <c r="D185" s="18" t="s">
        <v>65</v>
      </c>
      <c r="E185" s="18" t="s">
        <v>65</v>
      </c>
      <c r="F185" s="17">
        <f t="shared" si="15"/>
        <v>10080</v>
      </c>
      <c r="G185" s="17">
        <f t="shared" si="16"/>
        <v>10080</v>
      </c>
      <c r="H185" s="17">
        <f t="shared" si="17"/>
        <v>10080</v>
      </c>
      <c r="I185" s="17">
        <f t="shared" si="18"/>
        <v>2520</v>
      </c>
      <c r="J185" s="17">
        <f t="shared" si="19"/>
        <v>2520</v>
      </c>
    </row>
    <row r="186" spans="1:10" hidden="1">
      <c r="A186" s="216"/>
      <c r="B186" s="20" t="s">
        <v>67</v>
      </c>
      <c r="C186" s="18">
        <v>2780</v>
      </c>
      <c r="D186" s="18" t="s">
        <v>65</v>
      </c>
      <c r="E186" s="18" t="s">
        <v>65</v>
      </c>
      <c r="F186" s="17">
        <f t="shared" si="15"/>
        <v>11120</v>
      </c>
      <c r="G186" s="17">
        <f t="shared" si="16"/>
        <v>11120</v>
      </c>
      <c r="H186" s="17">
        <f t="shared" si="17"/>
        <v>11120</v>
      </c>
      <c r="I186" s="17">
        <f t="shared" si="18"/>
        <v>2780</v>
      </c>
      <c r="J186" s="17">
        <f t="shared" si="19"/>
        <v>2780</v>
      </c>
    </row>
    <row r="187" spans="1:10" hidden="1">
      <c r="A187" s="216"/>
      <c r="B187" s="20" t="s">
        <v>66</v>
      </c>
      <c r="C187" s="19">
        <v>240</v>
      </c>
      <c r="D187" s="18" t="s">
        <v>65</v>
      </c>
      <c r="E187" s="18" t="s">
        <v>65</v>
      </c>
      <c r="F187" s="17">
        <f t="shared" si="15"/>
        <v>960</v>
      </c>
      <c r="G187" s="17">
        <f t="shared" si="16"/>
        <v>960</v>
      </c>
      <c r="H187" s="17">
        <f t="shared" si="17"/>
        <v>960</v>
      </c>
      <c r="I187" s="17">
        <f t="shared" si="18"/>
        <v>240</v>
      </c>
      <c r="J187" s="17">
        <f t="shared" si="19"/>
        <v>240</v>
      </c>
    </row>
  </sheetData>
  <mergeCells count="20">
    <mergeCell ref="L63:L75"/>
    <mergeCell ref="A114:A124"/>
    <mergeCell ref="A125:A138"/>
    <mergeCell ref="A139:A157"/>
    <mergeCell ref="A158:A162"/>
    <mergeCell ref="A163:A164"/>
    <mergeCell ref="A165:A167"/>
    <mergeCell ref="A168:A174"/>
    <mergeCell ref="A175:A187"/>
    <mergeCell ref="A62:A112"/>
    <mergeCell ref="A2:A24"/>
    <mergeCell ref="L2:L12"/>
    <mergeCell ref="L13:L26"/>
    <mergeCell ref="A25:A36"/>
    <mergeCell ref="L27:L45"/>
    <mergeCell ref="A37:A61"/>
    <mergeCell ref="L46:L50"/>
    <mergeCell ref="L51:L52"/>
    <mergeCell ref="L53:L55"/>
    <mergeCell ref="L56:L62"/>
  </mergeCells>
  <phoneticPr fontId="2"/>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85ED-1FE4-4D65-9B27-8C26102DF8E6}">
  <sheetPr>
    <pageSetUpPr fitToPage="1"/>
  </sheetPr>
  <dimension ref="A1:AA49"/>
  <sheetViews>
    <sheetView zoomScale="70" zoomScaleNormal="70" zoomScaleSheetLayoutView="70" zoomScalePageLayoutView="70" workbookViewId="0">
      <pane ySplit="10" topLeftCell="A11" activePane="bottomLeft" state="frozen"/>
      <selection activeCell="J2" sqref="J2"/>
      <selection pane="bottomLeft" activeCell="F36" sqref="F36"/>
    </sheetView>
  </sheetViews>
  <sheetFormatPr defaultColWidth="9" defaultRowHeight="15"/>
  <cols>
    <col min="1" max="1" width="27.875" style="26" bestFit="1" customWidth="1"/>
    <col min="2" max="2" width="9.75" style="26" customWidth="1"/>
    <col min="3" max="3" width="3.75" style="26" customWidth="1"/>
    <col min="4" max="4" width="7.75" style="26" customWidth="1"/>
    <col min="5" max="5" width="3.75" style="26" customWidth="1"/>
    <col min="6" max="6" width="7.75" style="26" customWidth="1"/>
    <col min="7" max="7" width="12.875" style="30" customWidth="1"/>
    <col min="8" max="8" width="14.375" style="27" customWidth="1"/>
    <col min="9" max="9" width="12.875" style="30" customWidth="1"/>
    <col min="10" max="10" width="14.375" style="27" customWidth="1"/>
    <col min="11" max="11" width="14.375" style="29" customWidth="1"/>
    <col min="12" max="12" width="14.375" style="27" customWidth="1"/>
    <col min="13" max="13" width="14.375" style="28" customWidth="1"/>
    <col min="14" max="14" width="14.375" style="27" customWidth="1"/>
    <col min="15" max="15" width="16.375" style="26" customWidth="1"/>
    <col min="16" max="16" width="4" style="26" customWidth="1"/>
    <col min="17" max="16384" width="9" style="26"/>
  </cols>
  <sheetData>
    <row r="1" spans="1:27">
      <c r="A1" s="217" t="s">
        <v>292</v>
      </c>
      <c r="B1" s="218"/>
      <c r="C1" s="218"/>
      <c r="D1" s="218"/>
      <c r="E1" s="218"/>
      <c r="F1" s="218"/>
      <c r="G1" s="218"/>
      <c r="H1" s="218"/>
      <c r="I1" s="218"/>
      <c r="J1" s="218"/>
      <c r="K1" s="218"/>
      <c r="L1" s="218"/>
      <c r="M1" s="218"/>
      <c r="N1" s="218"/>
      <c r="O1" s="218"/>
    </row>
    <row r="2" spans="1:27">
      <c r="A2" s="218"/>
      <c r="B2" s="218"/>
      <c r="C2" s="218"/>
      <c r="D2" s="218"/>
      <c r="E2" s="218"/>
      <c r="F2" s="218"/>
      <c r="G2" s="218"/>
      <c r="H2" s="218"/>
      <c r="I2" s="218"/>
      <c r="J2" s="218"/>
      <c r="K2" s="218"/>
      <c r="L2" s="218"/>
      <c r="M2" s="218"/>
      <c r="N2" s="218"/>
      <c r="O2" s="218"/>
    </row>
    <row r="3" spans="1:27" ht="18">
      <c r="A3" s="73"/>
      <c r="B3" s="73"/>
      <c r="C3" s="73"/>
      <c r="D3" s="73"/>
      <c r="E3" s="73"/>
      <c r="F3" s="73"/>
      <c r="G3" s="73"/>
      <c r="H3" s="73"/>
      <c r="I3" s="73"/>
      <c r="J3" s="73"/>
      <c r="K3" s="73"/>
      <c r="L3" s="73"/>
      <c r="M3" s="73"/>
      <c r="N3" s="73"/>
      <c r="O3" s="73"/>
    </row>
    <row r="4" spans="1:27" ht="18">
      <c r="A4" s="74"/>
      <c r="B4" s="72"/>
      <c r="C4" s="76"/>
      <c r="D4" s="76"/>
      <c r="E4" s="76"/>
      <c r="F4" s="76"/>
      <c r="G4" s="76"/>
      <c r="H4" s="76"/>
      <c r="I4" s="76"/>
      <c r="J4" s="76"/>
      <c r="K4" s="76"/>
      <c r="L4" s="76"/>
      <c r="M4" s="76"/>
      <c r="N4" s="76"/>
      <c r="O4" s="76"/>
      <c r="P4" s="74"/>
      <c r="R4" s="71"/>
    </row>
    <row r="5" spans="1:27" ht="18">
      <c r="A5" s="72" t="s">
        <v>291</v>
      </c>
      <c r="B5" s="75"/>
      <c r="C5" s="76"/>
      <c r="D5" s="76"/>
      <c r="E5" s="76"/>
      <c r="F5" s="76"/>
      <c r="G5" s="76"/>
      <c r="H5" s="76"/>
      <c r="I5" s="76"/>
      <c r="J5" s="76"/>
      <c r="K5" s="76"/>
      <c r="L5" s="76"/>
      <c r="M5" s="76"/>
      <c r="N5" s="76"/>
      <c r="O5" s="76"/>
      <c r="P5" s="72"/>
      <c r="R5" s="71"/>
    </row>
    <row r="6" spans="1:27" ht="18">
      <c r="A6" s="72" t="s">
        <v>290</v>
      </c>
      <c r="B6" s="75"/>
      <c r="C6" s="73"/>
      <c r="D6" s="73"/>
      <c r="E6" s="73"/>
      <c r="F6" s="73"/>
      <c r="G6" s="73"/>
      <c r="H6" s="73"/>
      <c r="I6" s="73"/>
      <c r="J6" s="73"/>
      <c r="K6" s="73"/>
      <c r="L6" s="73"/>
      <c r="M6" s="73"/>
      <c r="N6" s="73"/>
      <c r="O6" s="73"/>
      <c r="P6" s="72"/>
      <c r="Q6" s="64"/>
      <c r="R6" s="71"/>
    </row>
    <row r="7" spans="1:27" ht="18">
      <c r="A7" s="72" t="s">
        <v>289</v>
      </c>
      <c r="B7" s="75"/>
      <c r="C7" s="73"/>
      <c r="D7" s="73"/>
      <c r="E7" s="73"/>
      <c r="F7" s="73"/>
      <c r="G7" s="73"/>
      <c r="H7" s="73"/>
      <c r="I7" s="73"/>
      <c r="J7" s="73"/>
      <c r="K7" s="73"/>
      <c r="L7" s="73"/>
      <c r="M7" s="73"/>
      <c r="N7" s="73"/>
      <c r="O7" s="73"/>
      <c r="P7" s="72"/>
      <c r="Q7" s="64"/>
      <c r="R7" s="71"/>
    </row>
    <row r="8" spans="1:27" ht="18">
      <c r="A8" s="74" t="s">
        <v>288</v>
      </c>
      <c r="B8" s="64"/>
      <c r="C8" s="73"/>
      <c r="D8" s="73"/>
      <c r="E8" s="73"/>
      <c r="F8" s="73"/>
      <c r="G8" s="73"/>
      <c r="H8" s="73"/>
      <c r="I8" s="73"/>
      <c r="J8" s="73"/>
      <c r="K8" s="73"/>
      <c r="L8" s="73"/>
      <c r="M8" s="73"/>
      <c r="N8" s="73"/>
      <c r="O8" s="73"/>
      <c r="P8" s="72"/>
      <c r="Q8" s="64"/>
      <c r="R8" s="71"/>
    </row>
    <row r="9" spans="1:27" ht="18">
      <c r="A9" s="74" t="s">
        <v>287</v>
      </c>
      <c r="B9" s="64"/>
      <c r="C9" s="73"/>
      <c r="D9" s="73"/>
      <c r="E9" s="73"/>
      <c r="F9" s="73"/>
      <c r="G9" s="73"/>
      <c r="H9" s="73"/>
      <c r="I9" s="73"/>
      <c r="J9" s="73"/>
      <c r="K9" s="73"/>
      <c r="L9" s="73"/>
      <c r="M9" s="73"/>
      <c r="N9" s="73"/>
      <c r="O9" s="73"/>
      <c r="P9" s="72"/>
      <c r="Q9" s="64"/>
      <c r="R9" s="71"/>
    </row>
    <row r="10" spans="1:27" ht="27" customHeight="1">
      <c r="A10" s="66" t="s">
        <v>286</v>
      </c>
      <c r="B10" s="70" t="s">
        <v>285</v>
      </c>
      <c r="C10" s="219" t="s">
        <v>284</v>
      </c>
      <c r="D10" s="220"/>
      <c r="E10" s="220"/>
      <c r="F10" s="221"/>
      <c r="G10" s="69" t="s">
        <v>283</v>
      </c>
      <c r="H10" s="67" t="s">
        <v>279</v>
      </c>
      <c r="I10" s="69" t="s">
        <v>282</v>
      </c>
      <c r="J10" s="67" t="s">
        <v>279</v>
      </c>
      <c r="K10" s="69" t="s">
        <v>281</v>
      </c>
      <c r="L10" s="67" t="s">
        <v>279</v>
      </c>
      <c r="M10" s="68" t="s">
        <v>280</v>
      </c>
      <c r="N10" s="67" t="s">
        <v>279</v>
      </c>
      <c r="O10" s="66" t="s">
        <v>278</v>
      </c>
    </row>
    <row r="11" spans="1:27" ht="32.25" customHeight="1">
      <c r="A11" s="57" t="s">
        <v>145</v>
      </c>
      <c r="B11" s="65">
        <v>43727</v>
      </c>
      <c r="C11" s="55">
        <v>8</v>
      </c>
      <c r="D11" s="54" t="s">
        <v>276</v>
      </c>
      <c r="E11" s="54">
        <v>10</v>
      </c>
      <c r="F11" s="53" t="s">
        <v>275</v>
      </c>
      <c r="G11" s="52">
        <f>IF(OR(A11=施設設備使用料!B$49,A11=施設設備使用料!B$50,A11=施設設備使用料!B$51,A11=施設設備使用料!B$52,A11=施設設備使用料!B$89,A11=施設設備使用料!B$90),"全日",IF(AND(C11&lt;=9,E11&gt;=13),"午前",IF(C11&gt;=13,"午 前",IF(AND(C11&gt;=9,E11&lt;=13),E11-C11,IF(E11&lt;=9,"午 前",IF(AND(C11&lt;9,E11&lt;13),E11-9,IF(AND(C11&gt;9,E11&gt;13),13-C11)))))))</f>
        <v>1</v>
      </c>
      <c r="H11" s="48" t="e">
        <f>IF(G11="全日",VLOOKUP(A11,施設設備使用料!B$1:I$190,4,FALSE),IF(G11="午前",VLOOKUP(A11,施設設備使用料!B$1:I$190,5,FALSE),IF(AND(G11&gt;0,G11&lt;4),G11*VLOOKUP(A11,施設設備使用料!B$1:I$190,2,FALSE),IF(G11="午 前","-"))))</f>
        <v>#VALUE!</v>
      </c>
      <c r="I11" s="51" t="str">
        <f>IF(OR(A11=施設設備使用料!B$49,A11=施設設備使用料!B$50,A11=施設設備使用料!B$51,A11=施設設備使用料!B$52,A11=施設設備使用料!B$89,A11=施設設備使用料!B$90),"-",IF(AND(C11&lt;=13,E11&gt;=17),"午後",IF(OR(C11&gt;=17,E11&lt;=13),"午 後",IF(AND(C11&gt;=13,E11&lt;=17),E11-C11,IF(AND(C11&lt;13,E11&lt;17),E11-13,IF(AND(C11&gt;13,E11&gt;17),17-C11))))))</f>
        <v>午 後</v>
      </c>
      <c r="J11" s="48" t="str">
        <f>IF(I11="-","-",IF(I11="午後",VLOOKUP(A11,施設設備使用料!B$1:I$190,6,FALSE),IF(AND(I11&gt;0,I11&lt;4),I11*VLOOKUP(A11,施設設備使用料!B$1:I$190,2,FALSE),IF(I11="午 後","-"))))</f>
        <v>-</v>
      </c>
      <c r="K11" s="50" t="str">
        <f>IF(OR(A11=施設設備使用料!B$49,A11=施設設備使用料!B$50,A11=施設設備使用料!B$51,A11=施設設備使用料!B$52,A11=施設設備使用料!B$89,A11=施設設備使用料!B$90),"-",IF(AND(C11&lt;=17,E11&gt;=21),"夜間",IF(C11&gt;=21,"夜 間",IF(AND(C11&gt;=17,E11&lt;=21),E11-C11,IF(E11&lt;=17,"夜 間",IF(AND(C11&lt;=17,E11&lt;24),E11-17,IF(AND(C11&gt;17,E11&gt;21),21-C11,"夜 間")))))))</f>
        <v>夜 間</v>
      </c>
      <c r="L11" s="48" t="str">
        <f>IF(K11="-","-",IF(K11="夜間",VLOOKUP(A11,施設設備使用料!B$1:I$190,7,FALSE),IF(AND(K11&gt;0,K11&lt;4),K11*VLOOKUP(A11,施設設備使用料!B$1:J$190,9,FALSE),IF(K11="夜 間","-"))))</f>
        <v>-</v>
      </c>
      <c r="M11" s="49">
        <f>IF(OR(A11=施設設備使用料!B$49,A11=施設設備使用料!B$50,A11=施設設備使用料!B$51,A11=施設設備使用料!B$52,A11=施設設備使用料!B$89,A11=施設設備使用料!B$90),"-",IF(AND(C11&lt;9,E11&gt;21),9-C11+E11-21,IF(AND(C11&lt;9,E11&gt;=9),9-C11,IF(AND(C11&gt;=9,E11&lt;=21),"-",IF(AND(C11&lt;=21,E11&lt;=24),E11-21)))))</f>
        <v>1</v>
      </c>
      <c r="N11" s="48">
        <f>IF(M11="-","-",IF(AND(M11&gt;0,M11&lt;13),M11*VLOOKUP(A11,施設設備使用料!B$1:I$190,8,FALSE)))</f>
        <v>20</v>
      </c>
      <c r="O11" s="47" t="e">
        <f t="shared" ref="O11:O45" si="0">SUM(H11,J11,L11,N11)</f>
        <v>#VALUE!</v>
      </c>
      <c r="R11" s="64"/>
      <c r="S11" s="64"/>
      <c r="T11" s="64"/>
      <c r="U11" s="64"/>
      <c r="V11" s="64"/>
      <c r="W11" s="64"/>
      <c r="X11" s="64"/>
      <c r="Y11" s="64"/>
      <c r="Z11" s="64"/>
      <c r="AA11" s="64"/>
    </row>
    <row r="12" spans="1:27" ht="32.25" customHeight="1">
      <c r="A12" s="57" t="s">
        <v>144</v>
      </c>
      <c r="B12" s="63">
        <v>43727</v>
      </c>
      <c r="C12" s="62">
        <v>8</v>
      </c>
      <c r="D12" s="61" t="s">
        <v>276</v>
      </c>
      <c r="E12" s="54">
        <v>11</v>
      </c>
      <c r="F12" s="60" t="s">
        <v>275</v>
      </c>
      <c r="G12" s="52">
        <f>IF(OR(A12=施設設備使用料!B$49,A12=施設設備使用料!B$50,A12=施設設備使用料!B$51,A12=施設設備使用料!B$52,A12=施設設備使用料!B$89,A12=施設設備使用料!B$90),"全日",IF(AND(C12&lt;=9,E12&gt;=13),"午前",IF(C12&gt;=13,"午 前",IF(AND(C12&gt;=9,E12&lt;=13),E12-C12,IF(E12&lt;=9,"午 前",IF(AND(C12&lt;9,E12&lt;13),E12-9,IF(AND(C12&gt;9,E12&gt;13),13-C12)))))))</f>
        <v>2</v>
      </c>
      <c r="H12" s="48" t="e">
        <f>IF(G12="全日",VLOOKUP(A12,施設設備使用料!B$1:I$190,4,FALSE),IF(G12="午前",VLOOKUP(A12,施設設備使用料!B$1:I$190,5,FALSE),IF(AND(G12&gt;0,G12&lt;4),G12*VLOOKUP(A12,施設設備使用料!B$1:I$190,2,FALSE),IF(G12="午 前","-"))))</f>
        <v>#VALUE!</v>
      </c>
      <c r="I12" s="51" t="str">
        <f>IF(OR(A12=施設設備使用料!B$49,A12=施設設備使用料!B$50,A12=施設設備使用料!B$51,A12=施設設備使用料!B$52,A12=施設設備使用料!B$89,A12=施設設備使用料!B$90),"-",IF(AND(C12&lt;=13,E12&gt;=17),"午後",IF(OR(C12&gt;=17,E12&lt;=13),"午 後",IF(AND(C12&gt;=13,E12&lt;=17),E12-C12,IF(AND(C12&lt;13,E12&lt;17),E12-13,IF(AND(C12&gt;13,E12&gt;17),17-C12))))))</f>
        <v>午 後</v>
      </c>
      <c r="J12" s="48" t="str">
        <f>IF(I12="-","-",IF(I12="午後",VLOOKUP(A12,施設設備使用料!B$1:I$190,6,FALSE),IF(AND(I12&gt;0,I12&lt;4),I12*VLOOKUP(A12,施設設備使用料!B$1:I$190,2,FALSE),IF(I12="午 後","-"))))</f>
        <v>-</v>
      </c>
      <c r="K12" s="50" t="str">
        <f>IF(OR(A12=施設設備使用料!B$49,A12=施設設備使用料!B$50,A12=施設設備使用料!B$51,A12=施設設備使用料!B$52,A12=施設設備使用料!B$89,A12=施設設備使用料!B$90),"-",IF(AND(C12&lt;=17,E12&gt;=21),"夜間",IF(C12&gt;=21,"夜 間",IF(AND(C12&gt;=17,E12&lt;=21),E12-C12,IF(E12&lt;=17,"夜 間",IF(AND(C12&lt;=17,E12&lt;24),E12-17,IF(AND(C12&gt;17,E12&gt;21),21-C12,"夜 間")))))))</f>
        <v>夜 間</v>
      </c>
      <c r="L12" s="48" t="str">
        <f>IF(K12="-","-",IF(K12="夜間",VLOOKUP(A12,施設設備使用料!B$1:I$190,7,FALSE),IF(AND(K12&gt;0,K12&lt;4),K12*VLOOKUP(A12,施設設備使用料!B$1:J$190,9,FALSE),IF(K12="夜 間","-"))))</f>
        <v>-</v>
      </c>
      <c r="M12" s="49">
        <f>IF(OR(A12=施設設備使用料!B$49,A12=施設設備使用料!B$50,A12=施設設備使用料!B$51,A12=施設設備使用料!B$52,A12=施設設備使用料!B$89,A12=施設設備使用料!B$90),"-",IF(AND(C12&lt;9,E12&gt;21),9-C12+E12-21,IF(AND(C12&lt;9,E12&gt;=9),9-C12,IF(AND(C12&gt;=9,E12&lt;=21),"-",IF(AND(C12&lt;=21,E12&lt;=24),E12-21)))))</f>
        <v>1</v>
      </c>
      <c r="N12" s="48">
        <f>IF(M12="-","-",IF(AND(M12&gt;0,M12&lt;13),M12*VLOOKUP(A12,施設設備使用料!B$1:I$190,8,FALSE)))</f>
        <v>90</v>
      </c>
      <c r="O12" s="47" t="e">
        <f t="shared" si="0"/>
        <v>#VALUE!</v>
      </c>
      <c r="Q12" s="59"/>
      <c r="R12" s="58"/>
      <c r="S12" s="58"/>
      <c r="T12" s="58"/>
      <c r="U12" s="58"/>
      <c r="V12" s="58"/>
      <c r="W12" s="58"/>
      <c r="X12" s="58"/>
      <c r="Y12" s="58"/>
      <c r="Z12" s="58"/>
      <c r="AA12" s="58"/>
    </row>
    <row r="13" spans="1:27" ht="32.25" customHeight="1">
      <c r="A13" s="57" t="s">
        <v>143</v>
      </c>
      <c r="B13" s="56">
        <v>43727</v>
      </c>
      <c r="C13" s="55">
        <v>8</v>
      </c>
      <c r="D13" s="54" t="s">
        <v>276</v>
      </c>
      <c r="E13" s="54">
        <v>12</v>
      </c>
      <c r="F13" s="53" t="s">
        <v>275</v>
      </c>
      <c r="G13" s="52">
        <f>IF(OR(A13=施設設備使用料!B$49,A13=施設設備使用料!B$50,A13=施設設備使用料!B$51,A13=施設設備使用料!B$52,A13=施設設備使用料!B$89,A13=施設設備使用料!B$90),"全日",IF(AND(C13&lt;=9,E13&gt;=13),"午前",IF(C13&gt;=13,"午 前",IF(AND(C13&gt;=9,E13&lt;=13),E13-C13,IF(E13&lt;=9,"午 前",IF(AND(C13&lt;9,E13&lt;13),E13-9,IF(AND(C13&gt;9,E13&gt;13),13-C13)))))))</f>
        <v>3</v>
      </c>
      <c r="H13" s="48" t="e">
        <f>IF(G13="全日",VLOOKUP(A13,施設設備使用料!B$1:I$190,4,FALSE),IF(G13="午前",VLOOKUP(A13,施設設備使用料!B$1:I$190,5,FALSE),IF(AND(G13&gt;0,G13&lt;4),G13*VLOOKUP(A13,施設設備使用料!B$1:I$190,2,FALSE),IF(G13="午 前","-"))))</f>
        <v>#VALUE!</v>
      </c>
      <c r="I13" s="51" t="str">
        <f>IF(OR(A13=施設設備使用料!B$49,A13=施設設備使用料!B$50,A13=施設設備使用料!B$51,A13=施設設備使用料!B$52,A13=施設設備使用料!B$89,A13=施設設備使用料!B$90),"-",IF(AND(C13&lt;=13,E13&gt;=17),"午後",IF(OR(C13&gt;=17,E13&lt;=13),"午 後",IF(AND(C13&gt;=13,E13&lt;=17),E13-C13,IF(AND(C13&lt;13,E13&lt;17),E13-13,IF(AND(C13&gt;13,E13&gt;17),17-C13))))))</f>
        <v>午 後</v>
      </c>
      <c r="J13" s="48" t="str">
        <f>IF(I13="-","-",IF(I13="午後",VLOOKUP(A13,施設設備使用料!B$1:I$190,6,FALSE),IF(AND(I13&gt;0,I13&lt;4),I13*VLOOKUP(A13,施設設備使用料!B$1:I$190,2,FALSE),IF(I13="午 後","-"))))</f>
        <v>-</v>
      </c>
      <c r="K13" s="50" t="str">
        <f>IF(OR(A13=施設設備使用料!B$49,A13=施設設備使用料!B$50,A13=施設設備使用料!B$51,A13=施設設備使用料!B$52,A13=施設設備使用料!B$89,A13=施設設備使用料!B$90),"-",IF(AND(C13&lt;=17,E13&gt;=21),"夜間",IF(C13&gt;=21,"夜 間",IF(AND(C13&gt;=17,E13&lt;=21),E13-C13,IF(E13&lt;=17,"夜 間",IF(AND(C13&lt;=17,E13&lt;24),E13-17,IF(AND(C13&gt;17,E13&gt;21),21-C13,"夜 間")))))))</f>
        <v>夜 間</v>
      </c>
      <c r="L13" s="48" t="str">
        <f>IF(K13="-","-",IF(K13="夜間",VLOOKUP(A13,施設設備使用料!B$1:I$190,7,FALSE),IF(AND(K13&gt;0,K13&lt;4),K13*VLOOKUP(A13,施設設備使用料!B$1:J$190,9,FALSE),IF(K13="夜 間","-"))))</f>
        <v>-</v>
      </c>
      <c r="M13" s="49">
        <f>IF(OR(A13=施設設備使用料!B$49,A13=施設設備使用料!B$50,A13=施設設備使用料!B$51,A13=施設設備使用料!B$52,A13=施設設備使用料!B$89,A13=施設設備使用料!B$90),"-",IF(AND(C13&lt;9,E13&gt;21),9-C13+E13-21,IF(AND(C13&lt;9,E13&gt;=9),9-C13,IF(AND(C13&gt;=9,E13&lt;=21),"-",IF(AND(C13&lt;=21,E13&lt;=24),E13-21)))))</f>
        <v>1</v>
      </c>
      <c r="N13" s="48">
        <f>IF(M13="-","-",IF(AND(M13&gt;0,M13&lt;13),M13*VLOOKUP(A13,施設設備使用料!B$1:I$190,8,FALSE)))</f>
        <v>1840</v>
      </c>
      <c r="O13" s="47" t="e">
        <f t="shared" si="0"/>
        <v>#VALUE!</v>
      </c>
      <c r="P13" s="26" t="str">
        <f t="shared" ref="P13:P45" si="1">IF(OR(A13="保管庫",A13="保管庫（半面)",A13="市街地フィールド" &amp; CHAR(10) &amp; "ガレージ4",A13="市街地フィールド" &amp; CHAR(10) &amp; "ガレージ3",A13="市街地フィールド" &amp; CHAR(10) &amp; "ガレージ2",A13="市街地フィールド" &amp; CHAR(10) &amp; "ガレージ1"),"使用時間を0時から24時に設定してください。","")</f>
        <v/>
      </c>
      <c r="Q13" s="58"/>
      <c r="R13" s="58"/>
      <c r="S13" s="58"/>
      <c r="T13" s="58"/>
      <c r="U13" s="58"/>
      <c r="V13" s="58"/>
      <c r="W13" s="58"/>
      <c r="X13" s="58"/>
      <c r="Y13" s="58"/>
      <c r="Z13" s="58"/>
      <c r="AA13" s="58"/>
    </row>
    <row r="14" spans="1:27" ht="32.25" customHeight="1">
      <c r="A14" s="57" t="s">
        <v>142</v>
      </c>
      <c r="B14" s="56">
        <v>43727</v>
      </c>
      <c r="C14" s="55">
        <v>8</v>
      </c>
      <c r="D14" s="54" t="s">
        <v>276</v>
      </c>
      <c r="E14" s="54">
        <v>13</v>
      </c>
      <c r="F14" s="53" t="s">
        <v>275</v>
      </c>
      <c r="G14" s="52" t="str">
        <f>IF(OR(A14=施設設備使用料!B$49,A14=施設設備使用料!B$50,A14=施設設備使用料!B$51,A14=施設設備使用料!B$52,A14=施設設備使用料!B$89,A14=施設設備使用料!B$90),"全日",IF(AND(C14&lt;=9,E14&gt;=13),"午前",IF(C14&gt;=13,"午 前",IF(AND(C14&gt;=9,E14&lt;=13),E14-C14,IF(E14&lt;=9,"午 前",IF(AND(C14&lt;9,E14&lt;13),E14-9,IF(AND(C14&gt;9,E14&gt;13),13-C14)))))))</f>
        <v>午前</v>
      </c>
      <c r="H14" s="48">
        <f>IF(G14="全日",VLOOKUP(A14,施設設備使用料!B$1:I$190,4,FALSE),IF(G14="午前",VLOOKUP(A14,施設設備使用料!B$1:I$190,5,FALSE),IF(AND(G14&gt;0,G14&lt;4),G14*VLOOKUP(A14,施設設備使用料!B$1:I$190,2,FALSE),IF(G14="午 前","-"))))</f>
        <v>400</v>
      </c>
      <c r="I14" s="51" t="str">
        <f>IF(OR(A14=施設設備使用料!B$49,A14=施設設備使用料!B$50,A14=施設設備使用料!B$51,A14=施設設備使用料!B$52,A14=施設設備使用料!B$89,A14=施設設備使用料!B$90),"-",IF(AND(C14&lt;=13,E14&gt;=17),"午後",IF(OR(C14&gt;=17,E14&lt;=13),"午 後",IF(AND(C14&gt;=13,E14&lt;=17),E14-C14,IF(AND(C14&lt;13,E14&lt;17),E14-13,IF(AND(C14&gt;13,E14&gt;17),17-C14))))))</f>
        <v>午 後</v>
      </c>
      <c r="J14" s="48" t="str">
        <f>IF(I14="-","-",IF(I14="午後",VLOOKUP(A14,施設設備使用料!B$1:I$190,6,FALSE),IF(AND(I14&gt;0,I14&lt;4),I14*VLOOKUP(A14,施設設備使用料!B$1:I$190,2,FALSE),IF(I14="午 後","-"))))</f>
        <v>-</v>
      </c>
      <c r="K14" s="50" t="str">
        <f>IF(OR(A14=施設設備使用料!B$49,A14=施設設備使用料!B$50,A14=施設設備使用料!B$51,A14=施設設備使用料!B$52,A14=施設設備使用料!B$89,A14=施設設備使用料!B$90),"-",IF(AND(C14&lt;=17,E14&gt;=21),"夜間",IF(C14&gt;=21,"夜 間",IF(AND(C14&gt;=17,E14&lt;=21),E14-C14,IF(E14&lt;=17,"夜 間",IF(AND(C14&lt;=17,E14&lt;24),E14-17,IF(AND(C14&gt;17,E14&gt;21),21-C14,"夜 間")))))))</f>
        <v>夜 間</v>
      </c>
      <c r="L14" s="48" t="str">
        <f>IF(K14="-","-",IF(K14="夜間",VLOOKUP(A14,施設設備使用料!B$1:I$190,7,FALSE),IF(AND(K14&gt;0,K14&lt;4),K14*VLOOKUP(A14,施設設備使用料!B$1:J$190,9,FALSE),IF(K14="夜 間","-"))))</f>
        <v>-</v>
      </c>
      <c r="M14" s="49">
        <f>IF(OR(A14=施設設備使用料!B$49,A14=施設設備使用料!B$50,A14=施設設備使用料!B$51,A14=施設設備使用料!B$52,A14=施設設備使用料!B$89,A14=施設設備使用料!B$90),"-",IF(AND(C14&lt;9,E14&gt;21),9-C14+E14-21,IF(AND(C14&lt;9,E14&gt;=9),9-C14,IF(AND(C14&gt;=9,E14&lt;=21),"-",IF(AND(C14&lt;=21,E14&lt;=24),E14-21)))))</f>
        <v>1</v>
      </c>
      <c r="N14" s="48">
        <f>IF(M14="-","-",IF(AND(M14&gt;0,M14&lt;13),M14*VLOOKUP(A14,施設設備使用料!B$1:I$190,8,FALSE)))</f>
        <v>90</v>
      </c>
      <c r="O14" s="47">
        <f t="shared" si="0"/>
        <v>490</v>
      </c>
      <c r="P14" s="26" t="str">
        <f t="shared" si="1"/>
        <v/>
      </c>
      <c r="Q14" s="58"/>
      <c r="R14" s="58"/>
      <c r="S14" s="58"/>
      <c r="T14" s="58"/>
      <c r="U14" s="58"/>
      <c r="V14" s="58"/>
      <c r="W14" s="58"/>
      <c r="X14" s="58"/>
      <c r="Y14" s="58"/>
      <c r="Z14" s="58"/>
      <c r="AA14" s="58"/>
    </row>
    <row r="15" spans="1:27" ht="32.25" customHeight="1">
      <c r="A15" s="57" t="s">
        <v>141</v>
      </c>
      <c r="B15" s="56">
        <v>43727</v>
      </c>
      <c r="C15" s="55">
        <v>8</v>
      </c>
      <c r="D15" s="54" t="s">
        <v>276</v>
      </c>
      <c r="E15" s="54">
        <v>14</v>
      </c>
      <c r="F15" s="53" t="s">
        <v>275</v>
      </c>
      <c r="G15" s="52" t="str">
        <f>IF(OR(A15=施設設備使用料!B$49,A15=施設設備使用料!B$50,A15=施設設備使用料!B$51,A15=施設設備使用料!B$52,A15=施設設備使用料!B$89,A15=施設設備使用料!B$90),"全日",IF(AND(C15&lt;=9,E15&gt;=13),"午前",IF(C15&gt;=13,"午 前",IF(AND(C15&gt;=9,E15&lt;=13),E15-C15,IF(E15&lt;=9,"午 前",IF(AND(C15&lt;9,E15&lt;13),E15-9,IF(AND(C15&gt;9,E15&gt;13),13-C15)))))))</f>
        <v>午前</v>
      </c>
      <c r="H15" s="48">
        <f>IF(G15="全日",VLOOKUP(A15,施設設備使用料!B$1:I$190,4,FALSE),IF(G15="午前",VLOOKUP(A15,施設設備使用料!B$1:I$190,5,FALSE),IF(AND(G15&gt;0,G15&lt;4),G15*VLOOKUP(A15,施設設備使用料!B$1:I$190,2,FALSE),IF(G15="午 前","-"))))</f>
        <v>400</v>
      </c>
      <c r="I15" s="51">
        <f>IF(OR(A15=施設設備使用料!B$49,A15=施設設備使用料!B$50,A15=施設設備使用料!B$51,A15=施設設備使用料!B$52,A15=施設設備使用料!B$89,A15=施設設備使用料!B$90),"-",IF(AND(C15&lt;=13,E15&gt;=17),"午後",IF(OR(C15&gt;=17,E15&lt;=13),"午 後",IF(AND(C15&gt;=13,E15&lt;=17),E15-C15,IF(AND(C15&lt;13,E15&lt;17),E15-13,IF(AND(C15&gt;13,E15&gt;17),17-C15))))))</f>
        <v>1</v>
      </c>
      <c r="J15" s="48" t="e">
        <f>IF(I15="-","-",IF(I15="午後",VLOOKUP(A15,施設設備使用料!B$1:I$190,6,FALSE),IF(AND(I15&gt;0,I15&lt;4),I15*VLOOKUP(A15,施設設備使用料!B$1:I$190,2,FALSE),IF(I15="午 後","-"))))</f>
        <v>#VALUE!</v>
      </c>
      <c r="K15" s="50" t="str">
        <f>IF(OR(A15=施設設備使用料!B$49,A15=施設設備使用料!B$50,A15=施設設備使用料!B$51,A15=施設設備使用料!B$52,A15=施設設備使用料!B$89,A15=施設設備使用料!B$90),"-",IF(AND(C15&lt;=17,E15&gt;=21),"夜間",IF(C15&gt;=21,"夜 間",IF(AND(C15&gt;=17,E15&lt;=21),E15-C15,IF(E15&lt;=17,"夜 間",IF(AND(C15&lt;=17,E15&lt;24),E15-17,IF(AND(C15&gt;17,E15&gt;21),21-C15,"夜 間")))))))</f>
        <v>夜 間</v>
      </c>
      <c r="L15" s="48" t="str">
        <f>IF(K15="-","-",IF(K15="夜間",VLOOKUP(A15,施設設備使用料!B$1:I$190,7,FALSE),IF(AND(K15&gt;0,K15&lt;4),K15*VLOOKUP(A15,施設設備使用料!B$1:J$190,9,FALSE),IF(K15="夜 間","-"))))</f>
        <v>-</v>
      </c>
      <c r="M15" s="49">
        <f>IF(OR(A15=施設設備使用料!B$49,A15=施設設備使用料!B$50,A15=施設設備使用料!B$51,A15=施設設備使用料!B$52,A15=施設設備使用料!B$89,A15=施設設備使用料!B$90),"-",IF(AND(C15&lt;9,E15&gt;21),9-C15+E15-21,IF(AND(C15&lt;9,E15&gt;=9),9-C15,IF(AND(C15&gt;=9,E15&lt;=21),"-",IF(AND(C15&lt;=21,E15&lt;=24),E15-21)))))</f>
        <v>1</v>
      </c>
      <c r="N15" s="48">
        <f>IF(M15="-","-",IF(AND(M15&gt;0,M15&lt;13),M15*VLOOKUP(A15,施設設備使用料!B$1:I$190,8,FALSE)))</f>
        <v>90</v>
      </c>
      <c r="O15" s="47" t="e">
        <f t="shared" si="0"/>
        <v>#VALUE!</v>
      </c>
      <c r="P15" s="26" t="str">
        <f t="shared" si="1"/>
        <v/>
      </c>
      <c r="Q15" s="58"/>
      <c r="R15" s="58"/>
      <c r="S15" s="58"/>
      <c r="T15" s="58"/>
      <c r="U15" s="58"/>
      <c r="V15" s="58"/>
      <c r="W15" s="58"/>
      <c r="X15" s="58"/>
      <c r="Y15" s="58"/>
      <c r="Z15" s="58"/>
      <c r="AA15" s="58"/>
    </row>
    <row r="16" spans="1:27" ht="32.25" customHeight="1">
      <c r="A16" s="57" t="s">
        <v>140</v>
      </c>
      <c r="B16" s="56">
        <v>43727</v>
      </c>
      <c r="C16" s="55">
        <v>8</v>
      </c>
      <c r="D16" s="54" t="s">
        <v>276</v>
      </c>
      <c r="E16" s="54">
        <v>15</v>
      </c>
      <c r="F16" s="53" t="s">
        <v>275</v>
      </c>
      <c r="G16" s="52" t="str">
        <f>IF(OR(A16=施設設備使用料!B$49,A16=施設設備使用料!B$50,A16=施設設備使用料!B$51,A16=施設設備使用料!B$52,A16=施設設備使用料!B$89,A16=施設設備使用料!B$90),"全日",IF(AND(C16&lt;=9,E16&gt;=13),"午前",IF(C16&gt;=13,"午 前",IF(AND(C16&gt;=9,E16&lt;=13),E16-C16,IF(E16&lt;=9,"午 前",IF(AND(C16&lt;9,E16&lt;13),E16-9,IF(AND(C16&gt;9,E16&gt;13),13-C16)))))))</f>
        <v>午前</v>
      </c>
      <c r="H16" s="48">
        <f>IF(G16="全日",VLOOKUP(A16,施設設備使用料!B$1:I$190,4,FALSE),IF(G16="午前",VLOOKUP(A16,施設設備使用料!B$1:I$190,5,FALSE),IF(AND(G16&gt;0,G16&lt;4),G16*VLOOKUP(A16,施設設備使用料!B$1:I$190,2,FALSE),IF(G16="午 前","-"))))</f>
        <v>4700</v>
      </c>
      <c r="I16" s="51">
        <f>IF(OR(A16=施設設備使用料!B$49,A16=施設設備使用料!B$50,A16=施設設備使用料!B$51,A16=施設設備使用料!B$52,A16=施設設備使用料!B$89,A16=施設設備使用料!B$90),"-",IF(AND(C16&lt;=13,E16&gt;=17),"午後",IF(OR(C16&gt;=17,E16&lt;=13),"午 後",IF(AND(C16&gt;=13,E16&lt;=17),E16-C16,IF(AND(C16&lt;13,E16&lt;17),E16-13,IF(AND(C16&gt;13,E16&gt;17),17-C16))))))</f>
        <v>2</v>
      </c>
      <c r="J16" s="48" t="e">
        <f>IF(I16="-","-",IF(I16="午後",VLOOKUP(A16,施設設備使用料!B$1:I$190,6,FALSE),IF(AND(I16&gt;0,I16&lt;4),I16*VLOOKUP(A16,施設設備使用料!B$1:I$190,2,FALSE),IF(I16="午 後","-"))))</f>
        <v>#VALUE!</v>
      </c>
      <c r="K16" s="50" t="str">
        <f>IF(OR(A16=施設設備使用料!B$49,A16=施設設備使用料!B$50,A16=施設設備使用料!B$51,A16=施設設備使用料!B$52,A16=施設設備使用料!B$89,A16=施設設備使用料!B$90),"-",IF(AND(C16&lt;=17,E16&gt;=21),"夜間",IF(C16&gt;=21,"夜 間",IF(AND(C16&gt;=17,E16&lt;=21),E16-C16,IF(E16&lt;=17,"夜 間",IF(AND(C16&lt;=17,E16&lt;24),E16-17,IF(AND(C16&gt;17,E16&gt;21),21-C16,"夜 間")))))))</f>
        <v>夜 間</v>
      </c>
      <c r="L16" s="48" t="str">
        <f>IF(K16="-","-",IF(K16="夜間",VLOOKUP(A16,施設設備使用料!B$1:I$190,7,FALSE),IF(AND(K16&gt;0,K16&lt;4),K16*VLOOKUP(A16,施設設備使用料!B$1:J$190,9,FALSE),IF(K16="夜 間","-"))))</f>
        <v>-</v>
      </c>
      <c r="M16" s="49">
        <f>IF(OR(A16=施設設備使用料!B$49,A16=施設設備使用料!B$50,A16=施設設備使用料!B$51,A16=施設設備使用料!B$52,A16=施設設備使用料!B$89,A16=施設設備使用料!B$90),"-",IF(AND(C16&lt;9,E16&gt;21),9-C16+E16-21,IF(AND(C16&lt;9,E16&gt;=9),9-C16,IF(AND(C16&gt;=9,E16&lt;=21),"-",IF(AND(C16&lt;=21,E16&lt;=24),E16-21)))))</f>
        <v>1</v>
      </c>
      <c r="N16" s="48">
        <f>IF(M16="-","-",IF(AND(M16&gt;0,M16&lt;13),M16*VLOOKUP(A16,施設設備使用料!B$1:I$190,8,FALSE)))</f>
        <v>1170</v>
      </c>
      <c r="O16" s="47" t="e">
        <f t="shared" si="0"/>
        <v>#VALUE!</v>
      </c>
      <c r="P16" s="26" t="str">
        <f t="shared" si="1"/>
        <v/>
      </c>
      <c r="Q16" s="58"/>
      <c r="R16" s="58"/>
      <c r="S16" s="58"/>
      <c r="T16" s="58"/>
      <c r="U16" s="58"/>
      <c r="V16" s="58"/>
      <c r="W16" s="58"/>
      <c r="X16" s="58"/>
      <c r="Y16" s="58"/>
      <c r="Z16" s="58"/>
      <c r="AA16" s="58"/>
    </row>
    <row r="17" spans="1:27" ht="32.25" customHeight="1">
      <c r="A17" s="57" t="s">
        <v>267</v>
      </c>
      <c r="B17" s="56">
        <v>43727</v>
      </c>
      <c r="C17" s="55">
        <v>8</v>
      </c>
      <c r="D17" s="54" t="s">
        <v>276</v>
      </c>
      <c r="E17" s="54">
        <v>16</v>
      </c>
      <c r="F17" s="53" t="s">
        <v>275</v>
      </c>
      <c r="G17" s="52" t="str">
        <f>IF(OR(A17=施設設備使用料!B$49,A17=施設設備使用料!B$50,A17=施設設備使用料!B$51,A17=施設設備使用料!B$52,A17=施設設備使用料!B$89,A17=施設設備使用料!B$90),"全日",IF(AND(C17&lt;=9,E17&gt;=13),"午前",IF(C17&gt;=13,"午 前",IF(AND(C17&gt;=9,E17&lt;=13),E17-C17,IF(E17&lt;=9,"午 前",IF(AND(C17&lt;9,E17&lt;13),E17-9,IF(AND(C17&gt;9,E17&gt;13),13-C17)))))))</f>
        <v>午前</v>
      </c>
      <c r="H17" s="48">
        <f>IF(G17="全日",VLOOKUP(A17,施設設備使用料!B$1:I$190,4,FALSE),IF(G17="午前",VLOOKUP(A17,施設設備使用料!B$1:I$190,5,FALSE),IF(AND(G17&gt;0,G17&lt;4),G17*VLOOKUP(A17,施設設備使用料!B$1:I$190,2,FALSE),IF(G17="午 前","-"))))</f>
        <v>24200</v>
      </c>
      <c r="I17" s="51">
        <f>IF(OR(A17=施設設備使用料!B$49,A17=施設設備使用料!B$50,A17=施設設備使用料!B$51,A17=施設設備使用料!B$52,A17=施設設備使用料!B$89,A17=施設設備使用料!B$90),"-",IF(AND(C17&lt;=13,E17&gt;=17),"午後",IF(OR(C17&gt;=17,E17&lt;=13),"午 後",IF(AND(C17&gt;=13,E17&lt;=17),E17-C17,IF(AND(C17&lt;13,E17&lt;17),E17-13,IF(AND(C17&gt;13,E17&gt;17),17-C17))))))</f>
        <v>3</v>
      </c>
      <c r="J17" s="48">
        <f>IF(I17="-","-",IF(I17="午後",VLOOKUP(A17,施設設備使用料!B$1:I$190,6,FALSE),IF(AND(I17&gt;0,I17&lt;4),I17*VLOOKUP(A17,施設設備使用料!B$1:I$190,2,FALSE),IF(I17="午 後","-"))))</f>
        <v>18300</v>
      </c>
      <c r="K17" s="50" t="str">
        <f>IF(OR(A17=施設設備使用料!B$49,A17=施設設備使用料!B$50,A17=施設設備使用料!B$51,A17=施設設備使用料!B$52,A17=施設設備使用料!B$89,A17=施設設備使用料!B$90),"-",IF(AND(C17&lt;=17,E17&gt;=21),"夜間",IF(C17&gt;=21,"夜 間",IF(AND(C17&gt;=17,E17&lt;=21),E17-C17,IF(E17&lt;=17,"夜 間",IF(AND(C17&lt;=17,E17&lt;24),E17-17,IF(AND(C17&gt;17,E17&gt;21),21-C17,"夜 間")))))))</f>
        <v>夜 間</v>
      </c>
      <c r="L17" s="48" t="str">
        <f>IF(K17="-","-",IF(K17="夜間",VLOOKUP(A17,施設設備使用料!B$1:I$190,7,FALSE),IF(AND(K17&gt;0,K17&lt;4),K17*VLOOKUP(A17,施設設備使用料!B$1:J$190,9,FALSE),IF(K17="夜 間","-"))))</f>
        <v>-</v>
      </c>
      <c r="M17" s="49">
        <f>IF(OR(A17=施設設備使用料!B$49,A17=施設設備使用料!B$50,A17=施設設備使用料!B$51,A17=施設設備使用料!B$52,A17=施設設備使用料!B$89,A17=施設設備使用料!B$90),"-",IF(AND(C17&lt;9,E17&gt;21),9-C17+E17-21,IF(AND(C17&lt;9,E17&gt;=9),9-C17,IF(AND(C17&gt;=9,E17&lt;=21),"-",IF(AND(C17&lt;=21,E17&lt;=24),E17-21)))))</f>
        <v>1</v>
      </c>
      <c r="N17" s="48">
        <f>IF(M17="-","-",IF(AND(M17&gt;0,M17&lt;13),M17*VLOOKUP(A17,施設設備使用料!B$1:I$190,8,FALSE)))</f>
        <v>7900</v>
      </c>
      <c r="O17" s="47">
        <f t="shared" si="0"/>
        <v>50400</v>
      </c>
      <c r="P17" s="26" t="str">
        <f t="shared" si="1"/>
        <v/>
      </c>
      <c r="Q17" s="58"/>
      <c r="R17" s="58"/>
      <c r="S17" s="58"/>
      <c r="T17" s="58"/>
      <c r="U17" s="58"/>
      <c r="V17" s="58"/>
      <c r="W17" s="58"/>
      <c r="X17" s="58"/>
      <c r="Y17" s="58"/>
      <c r="Z17" s="58"/>
      <c r="AA17" s="58"/>
    </row>
    <row r="18" spans="1:27" ht="32.25" customHeight="1">
      <c r="A18" s="57" t="s">
        <v>266</v>
      </c>
      <c r="B18" s="56">
        <v>43727</v>
      </c>
      <c r="C18" s="55">
        <v>8</v>
      </c>
      <c r="D18" s="54" t="s">
        <v>276</v>
      </c>
      <c r="E18" s="54">
        <v>17</v>
      </c>
      <c r="F18" s="53" t="s">
        <v>275</v>
      </c>
      <c r="G18" s="52" t="str">
        <f>IF(OR(A18=施設設備使用料!B$49,A18=施設設備使用料!B$50,A18=施設設備使用料!B$51,A18=施設設備使用料!B$52,A18=施設設備使用料!B$89,A18=施設設備使用料!B$90),"全日",IF(AND(C18&lt;=9,E18&gt;=13),"午前",IF(C18&gt;=13,"午 前",IF(AND(C18&gt;=9,E18&lt;=13),E18-C18,IF(E18&lt;=9,"午 前",IF(AND(C18&lt;9,E18&lt;13),E18-9,IF(AND(C18&gt;9,E18&gt;13),13-C18)))))))</f>
        <v>午前</v>
      </c>
      <c r="H18" s="48">
        <f>IF(G18="全日",VLOOKUP(A18,施設設備使用料!B$1:I$190,4,FALSE),IF(G18="午前",VLOOKUP(A18,施設設備使用料!B$1:I$190,5,FALSE),IF(AND(G18&gt;0,G18&lt;4),G18*VLOOKUP(A18,施設設備使用料!B$1:I$190,2,FALSE),IF(G18="午 前","-"))))</f>
        <v>6400</v>
      </c>
      <c r="I18" s="51" t="str">
        <f>IF(OR(A18=施設設備使用料!B$49,A18=施設設備使用料!B$50,A18=施設設備使用料!B$51,A18=施設設備使用料!B$52,A18=施設設備使用料!B$89,A18=施設設備使用料!B$90),"-",IF(AND(C18&lt;=13,E18&gt;=17),"午後",IF(OR(C18&gt;=17,E18&lt;=13),"午 後",IF(AND(C18&gt;=13,E18&lt;=17),E18-C18,IF(AND(C18&lt;13,E18&lt;17),E18-13,IF(AND(C18&gt;13,E18&gt;17),17-C18))))))</f>
        <v>午後</v>
      </c>
      <c r="J18" s="48">
        <f>IF(I18="-","-",IF(I18="午後",VLOOKUP(A18,施設設備使用料!B$1:I$190,6,FALSE),IF(AND(I18&gt;0,I18&lt;4),I18*VLOOKUP(A18,施設設備使用料!B$1:I$190,2,FALSE),IF(I18="午 後","-"))))</f>
        <v>6400</v>
      </c>
      <c r="K18" s="50" t="str">
        <f>IF(OR(A18=施設設備使用料!B$49,A18=施設設備使用料!B$50,A18=施設設備使用料!B$51,A18=施設設備使用料!B$52,A18=施設設備使用料!B$89,A18=施設設備使用料!B$90),"-",IF(AND(C18&lt;=17,E18&gt;=21),"夜間",IF(C18&gt;=21,"夜 間",IF(AND(C18&gt;=17,E18&lt;=21),E18-C18,IF(E18&lt;=17,"夜 間",IF(AND(C18&lt;=17,E18&lt;24),E18-17,IF(AND(C18&gt;17,E18&gt;21),21-C18,"夜 間")))))))</f>
        <v>夜 間</v>
      </c>
      <c r="L18" s="48" t="str">
        <f>IF(K18="-","-",IF(K18="夜間",VLOOKUP(A18,施設設備使用料!B$1:I$190,7,FALSE),IF(AND(K18&gt;0,K18&lt;4),K18*VLOOKUP(A18,施設設備使用料!B$1:J$190,9,FALSE),IF(K18="夜 間","-"))))</f>
        <v>-</v>
      </c>
      <c r="M18" s="49">
        <f>IF(OR(A18=施設設備使用料!B$49,A18=施設設備使用料!B$50,A18=施設設備使用料!B$51,A18=施設設備使用料!B$52,A18=施設設備使用料!B$89,A18=施設設備使用料!B$90),"-",IF(AND(C18&lt;9,E18&gt;21),9-C18+E18-21,IF(AND(C18&lt;9,E18&gt;=9),9-C18,IF(AND(C18&gt;=9,E18&lt;=21),"-",IF(AND(C18&lt;=21,E18&lt;=24),E18-21)))))</f>
        <v>1</v>
      </c>
      <c r="N18" s="48">
        <f>IF(M18="-","-",IF(AND(M18&gt;0,M18&lt;13),M18*VLOOKUP(A18,施設設備使用料!B$1:I$190,8,FALSE)))</f>
        <v>2100</v>
      </c>
      <c r="O18" s="47">
        <f t="shared" si="0"/>
        <v>14900</v>
      </c>
      <c r="P18" s="26" t="str">
        <f t="shared" si="1"/>
        <v/>
      </c>
    </row>
    <row r="19" spans="1:27" ht="32.25" customHeight="1">
      <c r="A19" s="57" t="s">
        <v>265</v>
      </c>
      <c r="B19" s="56">
        <v>43727</v>
      </c>
      <c r="C19" s="55">
        <v>8</v>
      </c>
      <c r="D19" s="54" t="s">
        <v>276</v>
      </c>
      <c r="E19" s="54">
        <v>18</v>
      </c>
      <c r="F19" s="53" t="s">
        <v>275</v>
      </c>
      <c r="G19" s="52" t="str">
        <f>IF(OR(A19=施設設備使用料!B$49,A19=施設設備使用料!B$50,A19=施設設備使用料!B$51,A19=施設設備使用料!B$52,A19=施設設備使用料!B$89,A19=施設設備使用料!B$90),"全日",IF(AND(C19&lt;=9,E19&gt;=13),"午前",IF(C19&gt;=13,"午 前",IF(AND(C19&gt;=9,E19&lt;=13),E19-C19,IF(E19&lt;=9,"午 前",IF(AND(C19&lt;9,E19&lt;13),E19-9,IF(AND(C19&gt;9,E19&gt;13),13-C19)))))))</f>
        <v>午前</v>
      </c>
      <c r="H19" s="48">
        <f>IF(G19="全日",VLOOKUP(A19,施設設備使用料!B$1:I$190,4,FALSE),IF(G19="午前",VLOOKUP(A19,施設設備使用料!B$1:I$190,5,FALSE),IF(AND(G19&gt;0,G19&lt;4),G19*VLOOKUP(A19,施設設備使用料!B$1:I$190,2,FALSE),IF(G19="午 前","-"))))</f>
        <v>6400</v>
      </c>
      <c r="I19" s="51" t="str">
        <f>IF(OR(A19=施設設備使用料!B$49,A19=施設設備使用料!B$50,A19=施設設備使用料!B$51,A19=施設設備使用料!B$52,A19=施設設備使用料!B$89,A19=施設設備使用料!B$90),"-",IF(AND(C19&lt;=13,E19&gt;=17),"午後",IF(OR(C19&gt;=17,E19&lt;=13),"午 後",IF(AND(C19&gt;=13,E19&lt;=17),E19-C19,IF(AND(C19&lt;13,E19&lt;17),E19-13,IF(AND(C19&gt;13,E19&gt;17),17-C19))))))</f>
        <v>午後</v>
      </c>
      <c r="J19" s="48">
        <f>IF(I19="-","-",IF(I19="午後",VLOOKUP(A19,施設設備使用料!B$1:I$190,6,FALSE),IF(AND(I19&gt;0,I19&lt;4),I19*VLOOKUP(A19,施設設備使用料!B$1:I$190,2,FALSE),IF(I19="午 後","-"))))</f>
        <v>6400</v>
      </c>
      <c r="K19" s="50">
        <f>IF(OR(A19=施設設備使用料!B$49,A19=施設設備使用料!B$50,A19=施設設備使用料!B$51,A19=施設設備使用料!B$52,A19=施設設備使用料!B$89,A19=施設設備使用料!B$90),"-",IF(AND(C19&lt;=17,E19&gt;=21),"夜間",IF(C19&gt;=21,"夜 間",IF(AND(C19&gt;=17,E19&lt;=21),E19-C19,IF(E19&lt;=17,"夜 間",IF(AND(C19&lt;=17,E19&lt;24),E19-17,IF(AND(C19&gt;17,E19&gt;21),21-C19,"夜 間")))))))</f>
        <v>1</v>
      </c>
      <c r="L19" s="48" t="e">
        <f>IF(K19="-","-",IF(K19="夜間",VLOOKUP(A19,施設設備使用料!B$1:I$190,7,FALSE),IF(AND(K19&gt;0,K19&lt;4),K19*VLOOKUP(A19,施設設備使用料!B$1:J$190,9,FALSE),IF(K19="夜 間","-"))))</f>
        <v>#VALUE!</v>
      </c>
      <c r="M19" s="49">
        <f>IF(OR(A19=施設設備使用料!B$49,A19=施設設備使用料!B$50,A19=施設設備使用料!B$51,A19=施設設備使用料!B$52,A19=施設設備使用料!B$89,A19=施設設備使用料!B$90),"-",IF(AND(C19&lt;9,E19&gt;21),9-C19+E19-21,IF(AND(C19&lt;9,E19&gt;=9),9-C19,IF(AND(C19&gt;=9,E19&lt;=21),"-",IF(AND(C19&lt;=21,E19&lt;=24),E19-21)))))</f>
        <v>1</v>
      </c>
      <c r="N19" s="48">
        <f>IF(M19="-","-",IF(AND(M19&gt;0,M19&lt;13),M19*VLOOKUP(A19,施設設備使用料!B$1:I$190,8,FALSE)))</f>
        <v>2100</v>
      </c>
      <c r="O19" s="47" t="e">
        <f t="shared" si="0"/>
        <v>#VALUE!</v>
      </c>
      <c r="P19" s="26" t="str">
        <f t="shared" si="1"/>
        <v/>
      </c>
    </row>
    <row r="20" spans="1:27" ht="32.25" customHeight="1">
      <c r="A20" s="57" t="s">
        <v>264</v>
      </c>
      <c r="B20" s="56">
        <v>43727</v>
      </c>
      <c r="C20" s="55">
        <v>8</v>
      </c>
      <c r="D20" s="54" t="s">
        <v>276</v>
      </c>
      <c r="E20" s="54">
        <v>19</v>
      </c>
      <c r="F20" s="53" t="s">
        <v>275</v>
      </c>
      <c r="G20" s="52" t="str">
        <f>IF(OR(A20=施設設備使用料!B$49,A20=施設設備使用料!B$50,A20=施設設備使用料!B$51,A20=施設設備使用料!B$52,A20=施設設備使用料!B$89,A20=施設設備使用料!B$90),"全日",IF(AND(C20&lt;=9,E20&gt;=13),"午前",IF(C20&gt;=13,"午 前",IF(AND(C20&gt;=9,E20&lt;=13),E20-C20,IF(E20&lt;=9,"午 前",IF(AND(C20&lt;9,E20&lt;13),E20-9,IF(AND(C20&gt;9,E20&gt;13),13-C20)))))))</f>
        <v>午前</v>
      </c>
      <c r="H20" s="48">
        <f>IF(G20="全日",VLOOKUP(A20,施設設備使用料!B$1:I$190,4,FALSE),IF(G20="午前",VLOOKUP(A20,施設設備使用料!B$1:I$190,5,FALSE),IF(AND(G20&gt;0,G20&lt;4),G20*VLOOKUP(A20,施設設備使用料!B$1:I$190,2,FALSE),IF(G20="午 前","-"))))</f>
        <v>18500</v>
      </c>
      <c r="I20" s="51" t="str">
        <f>IF(OR(A20=施設設備使用料!B$49,A20=施設設備使用料!B$50,A20=施設設備使用料!B$51,A20=施設設備使用料!B$52,A20=施設設備使用料!B$89,A20=施設設備使用料!B$90),"-",IF(AND(C20&lt;=13,E20&gt;=17),"午後",IF(OR(C20&gt;=17,E20&lt;=13),"午 後",IF(AND(C20&gt;=13,E20&lt;=17),E20-C20,IF(AND(C20&lt;13,E20&lt;17),E20-13,IF(AND(C20&gt;13,E20&gt;17),17-C20))))))</f>
        <v>午後</v>
      </c>
      <c r="J20" s="48">
        <f>IF(I20="-","-",IF(I20="午後",VLOOKUP(A20,施設設備使用料!B$1:I$190,6,FALSE),IF(AND(I20&gt;0,I20&lt;4),I20*VLOOKUP(A20,施設設備使用料!B$1:I$190,2,FALSE),IF(I20="午 後","-"))))</f>
        <v>18500</v>
      </c>
      <c r="K20" s="50">
        <f>IF(OR(A20=施設設備使用料!B$49,A20=施設設備使用料!B$50,A20=施設設備使用料!B$51,A20=施設設備使用料!B$52,A20=施設設備使用料!B$89,A20=施設設備使用料!B$90),"-",IF(AND(C20&lt;=17,E20&gt;=21),"夜間",IF(C20&gt;=21,"夜 間",IF(AND(C20&gt;=17,E20&lt;=21),E20-C20,IF(E20&lt;=17,"夜 間",IF(AND(C20&lt;=17,E20&lt;24),E20-17,IF(AND(C20&gt;17,E20&gt;21),21-C20,"夜 間")))))))</f>
        <v>2</v>
      </c>
      <c r="L20" s="48" t="e">
        <f>IF(K20="-","-",IF(K20="夜間",VLOOKUP(A20,施設設備使用料!B$1:I$190,7,FALSE),IF(AND(K20&gt;0,K20&lt;4),K20*VLOOKUP(A20,施設設備使用料!B$1:J$190,9,FALSE),IF(K20="夜 間","-"))))</f>
        <v>#VALUE!</v>
      </c>
      <c r="M20" s="49">
        <f>IF(OR(A20=施設設備使用料!B$49,A20=施設設備使用料!B$50,A20=施設設備使用料!B$51,A20=施設設備使用料!B$52,A20=施設設備使用料!B$89,A20=施設設備使用料!B$90),"-",IF(AND(C20&lt;9,E20&gt;21),9-C20+E20-21,IF(AND(C20&lt;9,E20&gt;=9),9-C20,IF(AND(C20&gt;=9,E20&lt;=21),"-",IF(AND(C20&lt;=21,E20&lt;=24),E20-21)))))</f>
        <v>1</v>
      </c>
      <c r="N20" s="48">
        <f>IF(M20="-","-",IF(AND(M20&gt;0,M20&lt;13),M20*VLOOKUP(A20,施設設備使用料!B$1:I$190,8,FALSE)))</f>
        <v>6000</v>
      </c>
      <c r="O20" s="47" t="e">
        <f t="shared" si="0"/>
        <v>#VALUE!</v>
      </c>
      <c r="P20" s="26" t="str">
        <f t="shared" si="1"/>
        <v/>
      </c>
    </row>
    <row r="21" spans="1:27" ht="32.25" customHeight="1">
      <c r="A21" s="57" t="s">
        <v>263</v>
      </c>
      <c r="B21" s="56">
        <v>43727</v>
      </c>
      <c r="C21" s="55">
        <v>8</v>
      </c>
      <c r="D21" s="54" t="s">
        <v>276</v>
      </c>
      <c r="E21" s="54">
        <v>20</v>
      </c>
      <c r="F21" s="53" t="s">
        <v>275</v>
      </c>
      <c r="G21" s="52" t="str">
        <f>IF(OR(A21=施設設備使用料!B$49,A21=施設設備使用料!B$50,A21=施設設備使用料!B$51,A21=施設設備使用料!B$52,A21=施設設備使用料!B$89,A21=施設設備使用料!B$90),"全日",IF(AND(C21&lt;=9,E21&gt;=13),"午前",IF(C21&gt;=13,"午 前",IF(AND(C21&gt;=9,E21&lt;=13),E21-C21,IF(E21&lt;=9,"午 前",IF(AND(C21&lt;9,E21&lt;13),E21-9,IF(AND(C21&gt;9,E21&gt;13),13-C21)))))))</f>
        <v>午前</v>
      </c>
      <c r="H21" s="48">
        <f>IF(G21="全日",VLOOKUP(A21,施設設備使用料!B$1:I$190,4,FALSE),IF(G21="午前",VLOOKUP(A21,施設設備使用料!B$1:I$190,5,FALSE),IF(AND(G21&gt;0,G21&lt;4),G21*VLOOKUP(A21,施設設備使用料!B$1:I$190,2,FALSE),IF(G21="午 前","-"))))</f>
        <v>10500</v>
      </c>
      <c r="I21" s="51" t="str">
        <f>IF(OR(A21=施設設備使用料!B$49,A21=施設設備使用料!B$50,A21=施設設備使用料!B$51,A21=施設設備使用料!B$52,A21=施設設備使用料!B$89,A21=施設設備使用料!B$90),"-",IF(AND(C21&lt;=13,E21&gt;=17),"午後",IF(OR(C21&gt;=17,E21&lt;=13),"午 後",IF(AND(C21&gt;=13,E21&lt;=17),E21-C21,IF(AND(C21&lt;13,E21&lt;17),E21-13,IF(AND(C21&gt;13,E21&gt;17),17-C21))))))</f>
        <v>午後</v>
      </c>
      <c r="J21" s="48">
        <f>IF(I21="-","-",IF(I21="午後",VLOOKUP(A21,施設設備使用料!B$1:I$190,6,FALSE),IF(AND(I21&gt;0,I21&lt;4),I21*VLOOKUP(A21,施設設備使用料!B$1:I$190,2,FALSE),IF(I21="午 後","-"))))</f>
        <v>10500</v>
      </c>
      <c r="K21" s="50">
        <f>IF(OR(A21=施設設備使用料!B$49,A21=施設設備使用料!B$50,A21=施設設備使用料!B$51,A21=施設設備使用料!B$52,A21=施設設備使用料!B$89,A21=施設設備使用料!B$90),"-",IF(AND(C21&lt;=17,E21&gt;=21),"夜間",IF(C21&gt;=21,"夜 間",IF(AND(C21&gt;=17,E21&lt;=21),E21-C21,IF(E21&lt;=17,"夜 間",IF(AND(C21&lt;=17,E21&lt;24),E21-17,IF(AND(C21&gt;17,E21&gt;21),21-C21,"夜 間")))))))</f>
        <v>3</v>
      </c>
      <c r="L21" s="48" t="e">
        <f>IF(K21="-","-",IF(K21="夜間",VLOOKUP(A21,施設設備使用料!B$1:I$190,7,FALSE),IF(AND(K21&gt;0,K21&lt;4),K21*VLOOKUP(A21,施設設備使用料!B$1:J$190,9,FALSE),IF(K21="夜 間","-"))))</f>
        <v>#VALUE!</v>
      </c>
      <c r="M21" s="49">
        <f>IF(OR(A21=施設設備使用料!B$49,A21=施設設備使用料!B$50,A21=施設設備使用料!B$51,A21=施設設備使用料!B$52,A21=施設設備使用料!B$89,A21=施設設備使用料!B$90),"-",IF(AND(C21&lt;9,E21&gt;21),9-C21+E21-21,IF(AND(C21&lt;9,E21&gt;=9),9-C21,IF(AND(C21&gt;=9,E21&lt;=21),"-",IF(AND(C21&lt;=21,E21&lt;=24),E21-21)))))</f>
        <v>1</v>
      </c>
      <c r="N21" s="48">
        <f>IF(M21="-","-",IF(AND(M21&gt;0,M21&lt;13),M21*VLOOKUP(A21,施設設備使用料!B$1:I$190,8,FALSE)))</f>
        <v>3400</v>
      </c>
      <c r="O21" s="47" t="e">
        <f t="shared" si="0"/>
        <v>#VALUE!</v>
      </c>
      <c r="P21" s="26" t="str">
        <f t="shared" si="1"/>
        <v/>
      </c>
    </row>
    <row r="22" spans="1:27" ht="32.25" customHeight="1">
      <c r="A22" s="57" t="s">
        <v>277</v>
      </c>
      <c r="B22" s="56">
        <v>43727</v>
      </c>
      <c r="C22" s="55">
        <v>8</v>
      </c>
      <c r="D22" s="54" t="s">
        <v>276</v>
      </c>
      <c r="E22" s="54">
        <v>21</v>
      </c>
      <c r="F22" s="53" t="s">
        <v>275</v>
      </c>
      <c r="G22" s="52" t="str">
        <f>IF(OR(A22=施設設備使用料!B$49,A22=施設設備使用料!B$50,A22=施設設備使用料!B$51,A22=施設設備使用料!B$52,A22=施設設備使用料!B$89,A22=施設設備使用料!B$90),"全日",IF(AND(C22&lt;=9,E22&gt;=13),"午前",IF(C22&gt;=13,"午 前",IF(AND(C22&gt;=9,E22&lt;=13),E22-C22,IF(E22&lt;=9,"午 前",IF(AND(C22&lt;9,E22&lt;13),E22-9,IF(AND(C22&gt;9,E22&gt;13),13-C22)))))))</f>
        <v>午前</v>
      </c>
      <c r="H22" s="48">
        <f>IF(G22="全日",VLOOKUP(A22,施設設備使用料!B$1:I$190,4,FALSE),IF(G22="午前",VLOOKUP(A22,施設設備使用料!B$1:I$190,5,FALSE),IF(AND(G22&gt;0,G22&lt;4),G22*VLOOKUP(A22,施設設備使用料!B$1:I$190,2,FALSE),IF(G22="午 前","-"))))</f>
        <v>6300</v>
      </c>
      <c r="I22" s="51" t="str">
        <f>IF(OR(A22=施設設備使用料!B$49,A22=施設設備使用料!B$50,A22=施設設備使用料!B$51,A22=施設設備使用料!B$52,A22=施設設備使用料!B$89,A22=施設設備使用料!B$90),"-",IF(AND(C22&lt;=13,E22&gt;=17),"午後",IF(OR(C22&gt;=17,E22&lt;=13),"午 後",IF(AND(C22&gt;=13,E22&lt;=17),E22-C22,IF(AND(C22&lt;13,E22&lt;17),E22-13,IF(AND(C22&gt;13,E22&gt;17),17-C22))))))</f>
        <v>午後</v>
      </c>
      <c r="J22" s="48">
        <f>IF(I22="-","-",IF(I22="午後",VLOOKUP(A22,施設設備使用料!B$1:I$190,6,FALSE),IF(AND(I22&gt;0,I22&lt;4),I22*VLOOKUP(A22,施設設備使用料!B$1:I$190,2,FALSE),IF(I22="午 後","-"))))</f>
        <v>6300</v>
      </c>
      <c r="K22" s="50" t="str">
        <f>IF(OR(A22=施設設備使用料!B$49,A22=施設設備使用料!B$50,A22=施設設備使用料!B$51,A22=施設設備使用料!B$52,A22=施設設備使用料!B$89,A22=施設設備使用料!B$90),"-",IF(AND(C22&lt;=17,E22&gt;=21),"夜間",IF(C22&gt;=21,"夜 間",IF(AND(C22&gt;=17,E22&lt;=21),E22-C22,IF(E22&lt;=17,"夜 間",IF(AND(C22&lt;=17,E22&lt;24),E22-17,IF(AND(C22&gt;17,E22&gt;21),21-C22,"夜 間")))))))</f>
        <v>夜間</v>
      </c>
      <c r="L22" s="48">
        <f>IF(K22="-","-",IF(K22="夜間",VLOOKUP(A22,施設設備使用料!B$1:I$190,7,FALSE),IF(AND(K22&gt;0,K22&lt;4),K22*VLOOKUP(A22,施設設備使用料!B$1:J$190,9,FALSE),IF(K22="夜 間","-"))))</f>
        <v>7500</v>
      </c>
      <c r="M22" s="49">
        <f>IF(OR(A22=施設設備使用料!B$49,A22=施設設備使用料!B$50,A22=施設設備使用料!B$51,A22=施設設備使用料!B$52,A22=施設設備使用料!B$89,A22=施設設備使用料!B$90),"-",IF(AND(C22&lt;9,E22&gt;21),9-C22+E22-21,IF(AND(C22&lt;9,E22&gt;=9),9-C22,IF(AND(C22&gt;=9,E22&lt;=21),"-",IF(AND(C22&lt;=21,E22&lt;=24),E22-21)))))</f>
        <v>1</v>
      </c>
      <c r="N22" s="48">
        <f>IF(M22="-","-",IF(AND(M22&gt;0,M22&lt;13),M22*VLOOKUP(A22,施設設備使用料!B$1:I$190,8,FALSE)))</f>
        <v>2100</v>
      </c>
      <c r="O22" s="47">
        <f t="shared" si="0"/>
        <v>22200</v>
      </c>
      <c r="P22" s="26" t="str">
        <f t="shared" si="1"/>
        <v/>
      </c>
    </row>
    <row r="23" spans="1:27" ht="32.25" customHeight="1">
      <c r="A23" s="57" t="s">
        <v>261</v>
      </c>
      <c r="B23" s="56">
        <v>43727</v>
      </c>
      <c r="C23" s="55">
        <v>8</v>
      </c>
      <c r="D23" s="54" t="s">
        <v>276</v>
      </c>
      <c r="E23" s="54">
        <v>22</v>
      </c>
      <c r="F23" s="53" t="s">
        <v>275</v>
      </c>
      <c r="G23" s="52" t="str">
        <f>IF(OR(A23=施設設備使用料!B$49,A23=施設設備使用料!B$50,A23=施設設備使用料!B$51,A23=施設設備使用料!B$52,A23=施設設備使用料!B$89,A23=施設設備使用料!B$90),"全日",IF(AND(C23&lt;=9,E23&gt;=13),"午前",IF(C23&gt;=13,"午 前",IF(AND(C23&gt;=9,E23&lt;=13),E23-C23,IF(E23&lt;=9,"午 前",IF(AND(C23&lt;9,E23&lt;13),E23-9,IF(AND(C23&gt;9,E23&gt;13),13-C23)))))))</f>
        <v>午前</v>
      </c>
      <c r="H23" s="48">
        <f>IF(G23="全日",VLOOKUP(A23,施設設備使用料!B$1:I$190,4,FALSE),IF(G23="午前",VLOOKUP(A23,施設設備使用料!B$1:I$190,5,FALSE),IF(AND(G23&gt;0,G23&lt;4),G23*VLOOKUP(A23,施設設備使用料!B$1:I$190,2,FALSE),IF(G23="午 前","-"))))</f>
        <v>18300</v>
      </c>
      <c r="I23" s="51" t="str">
        <f>IF(OR(A23=施設設備使用料!B$49,A23=施設設備使用料!B$50,A23=施設設備使用料!B$51,A23=施設設備使用料!B$52,A23=施設設備使用料!B$89,A23=施設設備使用料!B$90),"-",IF(AND(C23&lt;=13,E23&gt;=17),"午後",IF(OR(C23&gt;=17,E23&lt;=13),"午 後",IF(AND(C23&gt;=13,E23&lt;=17),E23-C23,IF(AND(C23&lt;13,E23&lt;17),E23-13,IF(AND(C23&gt;13,E23&gt;17),17-C23))))))</f>
        <v>午後</v>
      </c>
      <c r="J23" s="48">
        <f>IF(I23="-","-",IF(I23="午後",VLOOKUP(A23,施設設備使用料!B$1:I$190,6,FALSE),IF(AND(I23&gt;0,I23&lt;4),I23*VLOOKUP(A23,施設設備使用料!B$1:I$190,2,FALSE),IF(I23="午 後","-"))))</f>
        <v>18300</v>
      </c>
      <c r="K23" s="50" t="str">
        <f>IF(OR(A23=施設設備使用料!B$49,A23=施設設備使用料!B$50,A23=施設設備使用料!B$51,A23=施設設備使用料!B$52,A23=施設設備使用料!B$89,A23=施設設備使用料!B$90),"-",IF(AND(C23&lt;=17,E23&gt;=21),"夜間",IF(C23&gt;=21,"夜 間",IF(AND(C23&gt;=17,E23&lt;=21),E23-C23,IF(E23&lt;=17,"夜 間",IF(AND(C23&lt;=17,E23&lt;24),E23-17,IF(AND(C23&gt;17,E23&gt;21),21-C23,"夜 間")))))))</f>
        <v>夜間</v>
      </c>
      <c r="L23" s="48">
        <f>IF(K23="-","-",IF(K23="夜間",VLOOKUP(A23,施設設備使用料!B$1:I$190,7,FALSE),IF(AND(K23&gt;0,K23&lt;4),K23*VLOOKUP(A23,施設設備使用料!B$1:J$190,9,FALSE),IF(K23="夜 間","-"))))</f>
        <v>22000</v>
      </c>
      <c r="M23" s="49">
        <f>IF(OR(A23=施設設備使用料!B$49,A23=施設設備使用料!B$50,A23=施設設備使用料!B$51,A23=施設設備使用料!B$52,A23=施設設備使用料!B$89,A23=施設設備使用料!B$90),"-",IF(AND(C23&lt;9,E23&gt;21),9-C23+E23-21,IF(AND(C23&lt;9,E23&gt;=9),9-C23,IF(AND(C23&gt;=9,E23&lt;=21),"-",IF(AND(C23&lt;=21,E23&lt;=24),E23-21)))))</f>
        <v>2</v>
      </c>
      <c r="N23" s="48">
        <f>IF(M23="-","-",IF(AND(M23&gt;0,M23&lt;13),M23*VLOOKUP(A23,施設設備使用料!B$1:I$190,8,FALSE)))</f>
        <v>12000</v>
      </c>
      <c r="O23" s="47">
        <f t="shared" si="0"/>
        <v>70600</v>
      </c>
      <c r="P23" s="26" t="str">
        <f t="shared" si="1"/>
        <v/>
      </c>
    </row>
    <row r="24" spans="1:27" ht="32.25" customHeight="1">
      <c r="A24" s="57" t="s">
        <v>260</v>
      </c>
      <c r="B24" s="56">
        <v>43727</v>
      </c>
      <c r="C24" s="55">
        <v>8</v>
      </c>
      <c r="D24" s="54" t="s">
        <v>276</v>
      </c>
      <c r="E24" s="54">
        <v>23</v>
      </c>
      <c r="F24" s="53" t="s">
        <v>275</v>
      </c>
      <c r="G24" s="52" t="str">
        <f>IF(OR(A24=施設設備使用料!B$49,A24=施設設備使用料!B$50,A24=施設設備使用料!B$51,A24=施設設備使用料!B$52,A24=施設設備使用料!B$89,A24=施設設備使用料!B$90),"全日",IF(AND(C24&lt;=9,E24&gt;=13),"午前",IF(C24&gt;=13,"午 前",IF(AND(C24&gt;=9,E24&lt;=13),E24-C24,IF(E24&lt;=9,"午 前",IF(AND(C24&lt;9,E24&lt;13),E24-9,IF(AND(C24&gt;9,E24&gt;13),13-C24)))))))</f>
        <v>午前</v>
      </c>
      <c r="H24" s="48">
        <f>IF(G24="全日",VLOOKUP(A24,施設設備使用料!B$1:I$190,4,FALSE),IF(G24="午前",VLOOKUP(A24,施設設備使用料!B$1:I$190,5,FALSE),IF(AND(G24&gt;0,G24&lt;4),G24*VLOOKUP(A24,施設設備使用料!B$1:I$190,2,FALSE),IF(G24="午 前","-"))))</f>
        <v>6500</v>
      </c>
      <c r="I24" s="51" t="str">
        <f>IF(OR(A24=施設設備使用料!B$49,A24=施設設備使用料!B$50,A24=施設設備使用料!B$51,A24=施設設備使用料!B$52,A24=施設設備使用料!B$89,A24=施設設備使用料!B$90),"-",IF(AND(C24&lt;=13,E24&gt;=17),"午後",IF(OR(C24&gt;=17,E24&lt;=13),"午 後",IF(AND(C24&gt;=13,E24&lt;=17),E24-C24,IF(AND(C24&lt;13,E24&lt;17),E24-13,IF(AND(C24&gt;13,E24&gt;17),17-C24))))))</f>
        <v>午後</v>
      </c>
      <c r="J24" s="48">
        <f>IF(I24="-","-",IF(I24="午後",VLOOKUP(A24,施設設備使用料!B$1:I$190,6,FALSE),IF(AND(I24&gt;0,I24&lt;4),I24*VLOOKUP(A24,施設設備使用料!B$1:I$190,2,FALSE),IF(I24="午 後","-"))))</f>
        <v>6500</v>
      </c>
      <c r="K24" s="50" t="str">
        <f>IF(OR(A24=施設設備使用料!B$49,A24=施設設備使用料!B$50,A24=施設設備使用料!B$51,A24=施設設備使用料!B$52,A24=施設設備使用料!B$89,A24=施設設備使用料!B$90),"-",IF(AND(C24&lt;=17,E24&gt;=21),"夜間",IF(C24&gt;=21,"夜 間",IF(AND(C24&gt;=17,E24&lt;=21),E24-C24,IF(E24&lt;=17,"夜 間",IF(AND(C24&lt;=17,E24&lt;24),E24-17,IF(AND(C24&gt;17,E24&gt;21),21-C24,"夜 間")))))))</f>
        <v>夜間</v>
      </c>
      <c r="L24" s="48">
        <f>IF(K24="-","-",IF(K24="夜間",VLOOKUP(A24,施設設備使用料!B$1:I$190,7,FALSE),IF(AND(K24&gt;0,K24&lt;4),K24*VLOOKUP(A24,施設設備使用料!B$1:J$190,9,FALSE),IF(K24="夜 間","-"))))</f>
        <v>7800</v>
      </c>
      <c r="M24" s="49">
        <f>IF(OR(A24=施設設備使用料!B$49,A24=施設設備使用料!B$50,A24=施設設備使用料!B$51,A24=施設設備使用料!B$52,A24=施設設備使用料!B$89,A24=施設設備使用料!B$90),"-",IF(AND(C24&lt;9,E24&gt;21),9-C24+E24-21,IF(AND(C24&lt;9,E24&gt;=9),9-C24,IF(AND(C24&gt;=9,E24&lt;=21),"-",IF(AND(C24&lt;=21,E24&lt;=24),E24-21)))))</f>
        <v>3</v>
      </c>
      <c r="N24" s="48">
        <f>IF(M24="-","-",IF(AND(M24&gt;0,M24&lt;13),M24*VLOOKUP(A24,施設設備使用料!B$1:I$190,8,FALSE)))</f>
        <v>6600</v>
      </c>
      <c r="O24" s="47">
        <f t="shared" si="0"/>
        <v>27400</v>
      </c>
      <c r="P24" s="26" t="str">
        <f t="shared" si="1"/>
        <v/>
      </c>
    </row>
    <row r="25" spans="1:27" ht="32.25" customHeight="1">
      <c r="A25" s="57" t="s">
        <v>259</v>
      </c>
      <c r="B25" s="56">
        <v>43727</v>
      </c>
      <c r="C25" s="55">
        <v>8</v>
      </c>
      <c r="D25" s="54" t="s">
        <v>276</v>
      </c>
      <c r="E25" s="54">
        <v>24</v>
      </c>
      <c r="F25" s="53" t="s">
        <v>275</v>
      </c>
      <c r="G25" s="52" t="str">
        <f>IF(OR(A25=施設設備使用料!B$49,A25=施設設備使用料!B$50,A25=施設設備使用料!B$51,A25=施設設備使用料!B$52,A25=施設設備使用料!B$89,A25=施設設備使用料!B$90),"全日",IF(AND(C25&lt;=9,E25&gt;=13),"午前",IF(C25&gt;=13,"午 前",IF(AND(C25&gt;=9,E25&lt;=13),E25-C25,IF(E25&lt;=9,"午 前",IF(AND(C25&lt;9,E25&lt;13),E25-9,IF(AND(C25&gt;9,E25&gt;13),13-C25)))))))</f>
        <v>午前</v>
      </c>
      <c r="H25" s="48">
        <f>IF(G25="全日",VLOOKUP(A25,施設設備使用料!B$1:I$190,4,FALSE),IF(G25="午前",VLOOKUP(A25,施設設備使用料!B$1:I$190,5,FALSE),IF(AND(G25&gt;0,G25&lt;4),G25*VLOOKUP(A25,施設設備使用料!B$1:I$190,2,FALSE),IF(G25="午 前","-"))))</f>
        <v>6600</v>
      </c>
      <c r="I25" s="51" t="str">
        <f>IF(OR(A25=施設設備使用料!B$49,A25=施設設備使用料!B$50,A25=施設設備使用料!B$51,A25=施設設備使用料!B$52,A25=施設設備使用料!B$89,A25=施設設備使用料!B$90),"-",IF(AND(C25&lt;=13,E25&gt;=17),"午後",IF(OR(C25&gt;=17,E25&lt;=13),"午 後",IF(AND(C25&gt;=13,E25&lt;=17),E25-C25,IF(AND(C25&lt;13,E25&lt;17),E25-13,IF(AND(C25&gt;13,E25&gt;17),17-C25))))))</f>
        <v>午後</v>
      </c>
      <c r="J25" s="48">
        <f>IF(I25="-","-",IF(I25="午後",VLOOKUP(A25,施設設備使用料!B$1:I$190,6,FALSE),IF(AND(I25&gt;0,I25&lt;4),I25*VLOOKUP(A25,施設設備使用料!B$1:I$190,2,FALSE),IF(I25="午 後","-"))))</f>
        <v>6600</v>
      </c>
      <c r="K25" s="50" t="str">
        <f>IF(OR(A25=施設設備使用料!B$49,A25=施設設備使用料!B$50,A25=施設設備使用料!B$51,A25=施設設備使用料!B$52,A25=施設設備使用料!B$89,A25=施設設備使用料!B$90),"-",IF(AND(C25&lt;=17,E25&gt;=21),"夜間",IF(C25&gt;=21,"夜 間",IF(AND(C25&gt;=17,E25&lt;=21),E25-C25,IF(E25&lt;=17,"夜 間",IF(AND(C25&lt;=17,E25&lt;24),E25-17,IF(AND(C25&gt;17,E25&gt;21),21-C25,"夜 間")))))))</f>
        <v>夜間</v>
      </c>
      <c r="L25" s="48">
        <f>IF(K25="-","-",IF(K25="夜間",VLOOKUP(A25,施設設備使用料!B$1:I$190,7,FALSE),IF(AND(K25&gt;0,K25&lt;4),K25*VLOOKUP(A25,施設設備使用料!B$1:J$190,9,FALSE),IF(K25="夜 間","-"))))</f>
        <v>7900</v>
      </c>
      <c r="M25" s="49">
        <f>IF(OR(A25=施設設備使用料!B$49,A25=施設設備使用料!B$50,A25=施設設備使用料!B$51,A25=施設設備使用料!B$52,A25=施設設備使用料!B$89,A25=施設設備使用料!B$90),"-",IF(AND(C25&lt;9,E25&gt;21),9-C25+E25-21,IF(AND(C25&lt;9,E25&gt;=9),9-C25,IF(AND(C25&gt;=9,E25&lt;=21),"-",IF(AND(C25&lt;=21,E25&lt;=24),E25-21)))))</f>
        <v>4</v>
      </c>
      <c r="N25" s="48">
        <f>IF(M25="-","-",IF(AND(M25&gt;0,M25&lt;13),M25*VLOOKUP(A25,施設設備使用料!B$1:I$190,8,FALSE)))</f>
        <v>8800</v>
      </c>
      <c r="O25" s="47">
        <f t="shared" si="0"/>
        <v>29900</v>
      </c>
      <c r="P25" s="26" t="str">
        <f t="shared" si="1"/>
        <v/>
      </c>
    </row>
    <row r="26" spans="1:27" ht="32.25" customHeight="1">
      <c r="A26" s="57" t="s">
        <v>258</v>
      </c>
      <c r="B26" s="56">
        <v>43727</v>
      </c>
      <c r="C26" s="55">
        <v>8</v>
      </c>
      <c r="D26" s="54" t="s">
        <v>276</v>
      </c>
      <c r="E26" s="54">
        <v>22</v>
      </c>
      <c r="F26" s="53" t="s">
        <v>275</v>
      </c>
      <c r="G26" s="52" t="str">
        <f>IF(OR(A26=施設設備使用料!B$49,A26=施設設備使用料!B$50,A26=施設設備使用料!B$51,A26=施設設備使用料!B$52,A26=施設設備使用料!B$89,A26=施設設備使用料!B$90),"全日",IF(AND(C26&lt;=9,E26&gt;=13),"午前",IF(C26&gt;=13,"午 前",IF(AND(C26&gt;=9,E26&lt;=13),E26-C26,IF(E26&lt;=9,"午 前",IF(AND(C26&lt;9,E26&lt;13),E26-9,IF(AND(C26&gt;9,E26&gt;13),13-C26)))))))</f>
        <v>午前</v>
      </c>
      <c r="H26" s="48">
        <f>IF(G26="全日",VLOOKUP(A26,施設設備使用料!B$1:I$190,4,FALSE),IF(G26="午前",VLOOKUP(A26,施設設備使用料!B$1:I$190,5,FALSE),IF(AND(G26&gt;0,G26&lt;4),G26*VLOOKUP(A26,施設設備使用料!B$1:I$190,2,FALSE),IF(G26="午 前","-"))))</f>
        <v>19500</v>
      </c>
      <c r="I26" s="51" t="str">
        <f>IF(OR(A26=施設設備使用料!B$49,A26=施設設備使用料!B$50,A26=施設設備使用料!B$51,A26=施設設備使用料!B$52,A26=施設設備使用料!B$89,A26=施設設備使用料!B$90),"-",IF(AND(C26&lt;=13,E26&gt;=17),"午後",IF(OR(C26&gt;=17,E26&lt;=13),"午 後",IF(AND(C26&gt;=13,E26&lt;=17),E26-C26,IF(AND(C26&lt;13,E26&lt;17),E26-13,IF(AND(C26&gt;13,E26&gt;17),17-C26))))))</f>
        <v>午後</v>
      </c>
      <c r="J26" s="48">
        <f>IF(I26="-","-",IF(I26="午後",VLOOKUP(A26,施設設備使用料!B$1:I$190,6,FALSE),IF(AND(I26&gt;0,I26&lt;4),I26*VLOOKUP(A26,施設設備使用料!B$1:I$190,2,FALSE),IF(I26="午 後","-"))))</f>
        <v>19500</v>
      </c>
      <c r="K26" s="50" t="str">
        <f>IF(OR(A26=施設設備使用料!B$49,A26=施設設備使用料!B$50,A26=施設設備使用料!B$51,A26=施設設備使用料!B$52,A26=施設設備使用料!B$89,A26=施設設備使用料!B$90),"-",IF(AND(C26&lt;=17,E26&gt;=21),"夜間",IF(C26&gt;=21,"夜 間",IF(AND(C26&gt;=17,E26&lt;=21),E26-C26,IF(E26&lt;=17,"夜 間",IF(AND(C26&lt;=17,E26&lt;24),E26-17,IF(AND(C26&gt;17,E26&gt;21),21-C26,"夜 間")))))))</f>
        <v>夜間</v>
      </c>
      <c r="L26" s="48">
        <f>IF(K26="-","-",IF(K26="夜間",VLOOKUP(A26,施設設備使用料!B$1:I$190,7,FALSE),IF(AND(K26&gt;0,K26&lt;4),K26*VLOOKUP(A26,施設設備使用料!B$1:J$190,9,FALSE),IF(K26="夜 間","-"))))</f>
        <v>23400</v>
      </c>
      <c r="M26" s="49">
        <f>IF(OR(A26=施設設備使用料!B$49,A26=施設設備使用料!B$50,A26=施設設備使用料!B$51,A26=施設設備使用料!B$52,A26=施設設備使用料!B$89,A26=施設設備使用料!B$90),"-",IF(AND(C26&lt;9,E26&gt;21),9-C26+E26-21,IF(AND(C26&lt;9,E26&gt;=9),9-C26,IF(AND(C26&gt;=9,E26&lt;=21),"-",IF(AND(C26&lt;=21,E26&lt;=24),E26-21)))))</f>
        <v>2</v>
      </c>
      <c r="N26" s="48">
        <f>IF(M26="-","-",IF(AND(M26&gt;0,M26&lt;13),M26*VLOOKUP(A26,施設設備使用料!B$1:I$190,8,FALSE)))</f>
        <v>12800</v>
      </c>
      <c r="O26" s="47">
        <f t="shared" si="0"/>
        <v>75200</v>
      </c>
      <c r="P26" s="26" t="str">
        <f t="shared" si="1"/>
        <v/>
      </c>
    </row>
    <row r="27" spans="1:27" ht="32.25" customHeight="1">
      <c r="A27" s="57" t="s">
        <v>257</v>
      </c>
      <c r="B27" s="56">
        <v>43727</v>
      </c>
      <c r="C27" s="55">
        <v>8</v>
      </c>
      <c r="D27" s="54" t="s">
        <v>276</v>
      </c>
      <c r="E27" s="54">
        <v>22</v>
      </c>
      <c r="F27" s="53" t="s">
        <v>275</v>
      </c>
      <c r="G27" s="52" t="str">
        <f>IF(OR(A27=施設設備使用料!B$49,A27=施設設備使用料!B$50,A27=施設設備使用料!B$51,A27=施設設備使用料!B$52,A27=施設設備使用料!B$89,A27=施設設備使用料!B$90),"全日",IF(AND(C27&lt;=9,E27&gt;=13),"午前",IF(C27&gt;=13,"午 前",IF(AND(C27&gt;=9,E27&lt;=13),E27-C27,IF(E27&lt;=9,"午 前",IF(AND(C27&lt;9,E27&lt;13),E27-9,IF(AND(C27&gt;9,E27&gt;13),13-C27)))))))</f>
        <v>午前</v>
      </c>
      <c r="H27" s="48">
        <f>IF(G27="全日",VLOOKUP(A27,施設設備使用料!B$1:I$190,4,FALSE),IF(G27="午前",VLOOKUP(A27,施設設備使用料!B$1:I$190,5,FALSE),IF(AND(G27&gt;0,G27&lt;4),G27*VLOOKUP(A27,施設設備使用料!B$1:I$190,2,FALSE),IF(G27="午 前","-"))))</f>
        <v>11000</v>
      </c>
      <c r="I27" s="51" t="str">
        <f>IF(OR(A27=施設設備使用料!B$49,A27=施設設備使用料!B$50,A27=施設設備使用料!B$51,A27=施設設備使用料!B$52,A27=施設設備使用料!B$89,A27=施設設備使用料!B$90),"-",IF(AND(C27&lt;=13,E27&gt;=17),"午後",IF(OR(C27&gt;=17,E27&lt;=13),"午 後",IF(AND(C27&gt;=13,E27&lt;=17),E27-C27,IF(AND(C27&lt;13,E27&lt;17),E27-13,IF(AND(C27&gt;13,E27&gt;17),17-C27))))))</f>
        <v>午後</v>
      </c>
      <c r="J27" s="48">
        <f>IF(I27="-","-",IF(I27="午後",VLOOKUP(A27,施設設備使用料!B$1:I$190,6,FALSE),IF(AND(I27&gt;0,I27&lt;4),I27*VLOOKUP(A27,施設設備使用料!B$1:I$190,2,FALSE),IF(I27="午 後","-"))))</f>
        <v>11000</v>
      </c>
      <c r="K27" s="50" t="str">
        <f>IF(OR(A27=施設設備使用料!B$49,A27=施設設備使用料!B$50,A27=施設設備使用料!B$51,A27=施設設備使用料!B$52,A27=施設設備使用料!B$89,A27=施設設備使用料!B$90),"-",IF(AND(C27&lt;=17,E27&gt;=21),"夜間",IF(C27&gt;=21,"夜 間",IF(AND(C27&gt;=17,E27&lt;=21),E27-C27,IF(E27&lt;=17,"夜 間",IF(AND(C27&lt;=17,E27&lt;24),E27-17,IF(AND(C27&gt;17,E27&gt;21),21-C27,"夜 間")))))))</f>
        <v>夜間</v>
      </c>
      <c r="L27" s="48">
        <f>IF(K27="-","-",IF(K27="夜間",VLOOKUP(A27,施設設備使用料!B$1:I$190,7,FALSE),IF(AND(K27&gt;0,K27&lt;4),K27*VLOOKUP(A27,施設設備使用料!B$1:J$190,9,FALSE),IF(K27="夜 間","-"))))</f>
        <v>13200</v>
      </c>
      <c r="M27" s="49">
        <f>IF(OR(A27=施設設備使用料!B$49,A27=施設設備使用料!B$50,A27=施設設備使用料!B$51,A27=施設設備使用料!B$52,A27=施設設備使用料!B$89,A27=施設設備使用料!B$90),"-",IF(AND(C27&lt;9,E27&gt;21),9-C27+E27-21,IF(AND(C27&lt;9,E27&gt;=9),9-C27,IF(AND(C27&gt;=9,E27&lt;=21),"-",IF(AND(C27&lt;=21,E27&lt;=24),E27-21)))))</f>
        <v>2</v>
      </c>
      <c r="N27" s="48">
        <f>IF(M27="-","-",IF(AND(M27&gt;0,M27&lt;13),M27*VLOOKUP(A27,施設設備使用料!B$1:I$190,8,FALSE)))</f>
        <v>7200</v>
      </c>
      <c r="O27" s="47">
        <f t="shared" si="0"/>
        <v>42400</v>
      </c>
      <c r="P27" s="26" t="str">
        <f t="shared" si="1"/>
        <v/>
      </c>
    </row>
    <row r="28" spans="1:27" ht="32.25" customHeight="1">
      <c r="A28" s="57" t="s">
        <v>256</v>
      </c>
      <c r="B28" s="56">
        <v>43727</v>
      </c>
      <c r="C28" s="55">
        <v>8</v>
      </c>
      <c r="D28" s="54" t="s">
        <v>276</v>
      </c>
      <c r="E28" s="54">
        <v>22</v>
      </c>
      <c r="F28" s="53" t="s">
        <v>275</v>
      </c>
      <c r="G28" s="52" t="str">
        <f>IF(OR(A28=施設設備使用料!B$49,A28=施設設備使用料!B$50,A28=施設設備使用料!B$51,A28=施設設備使用料!B$52,A28=施設設備使用料!B$89,A28=施設設備使用料!B$90),"全日",IF(AND(C28&lt;=9,E28&gt;=13),"午前",IF(C28&gt;=13,"午 前",IF(AND(C28&gt;=9,E28&lt;=13),E28-C28,IF(E28&lt;=9,"午 前",IF(AND(C28&lt;9,E28&lt;13),E28-9,IF(AND(C28&gt;9,E28&gt;13),13-C28)))))))</f>
        <v>午前</v>
      </c>
      <c r="H28" s="48">
        <f>IF(G28="全日",VLOOKUP(A28,施設設備使用料!B$1:I$190,4,FALSE),IF(G28="午前",VLOOKUP(A28,施設設備使用料!B$1:I$190,5,FALSE),IF(AND(G28&gt;0,G28&lt;4),G28*VLOOKUP(A28,施設設備使用料!B$1:I$190,2,FALSE),IF(G28="午 前","-"))))</f>
        <v>21900</v>
      </c>
      <c r="I28" s="51" t="str">
        <f>IF(OR(A28=施設設備使用料!B$49,A28=施設設備使用料!B$50,A28=施設設備使用料!B$51,A28=施設設備使用料!B$52,A28=施設設備使用料!B$89,A28=施設設備使用料!B$90),"-",IF(AND(C28&lt;=13,E28&gt;=17),"午後",IF(OR(C28&gt;=17,E28&lt;=13),"午 後",IF(AND(C28&gt;=13,E28&lt;=17),E28-C28,IF(AND(C28&lt;13,E28&lt;17),E28-13,IF(AND(C28&gt;13,E28&gt;17),17-C28))))))</f>
        <v>午後</v>
      </c>
      <c r="J28" s="48">
        <f>IF(I28="-","-",IF(I28="午後",VLOOKUP(A28,施設設備使用料!B$1:I$190,6,FALSE),IF(AND(I28&gt;0,I28&lt;4),I28*VLOOKUP(A28,施設設備使用料!B$1:I$190,2,FALSE),IF(I28="午 後","-"))))</f>
        <v>21900</v>
      </c>
      <c r="K28" s="50" t="str">
        <f>IF(OR(A28=施設設備使用料!B$49,A28=施設設備使用料!B$50,A28=施設設備使用料!B$51,A28=施設設備使用料!B$52,A28=施設設備使用料!B$89,A28=施設設備使用料!B$90),"-",IF(AND(C28&lt;=17,E28&gt;=21),"夜間",IF(C28&gt;=21,"夜 間",IF(AND(C28&gt;=17,E28&lt;=21),E28-C28,IF(E28&lt;=17,"夜 間",IF(AND(C28&lt;=17,E28&lt;24),E28-17,IF(AND(C28&gt;17,E28&gt;21),21-C28,"夜 間")))))))</f>
        <v>夜間</v>
      </c>
      <c r="L28" s="48">
        <f>IF(K28="-","-",IF(K28="夜間",VLOOKUP(A28,施設設備使用料!B$1:I$190,7,FALSE),IF(AND(K28&gt;0,K28&lt;4),K28*VLOOKUP(A28,施設設備使用料!B$1:J$190,9,FALSE),IF(K28="夜 間","-"))))</f>
        <v>26300</v>
      </c>
      <c r="M28" s="49">
        <f>IF(OR(A28=施設設備使用料!B$49,A28=施設設備使用料!B$50,A28=施設設備使用料!B$51,A28=施設設備使用料!B$52,A28=施設設備使用料!B$89,A28=施設設備使用料!B$90),"-",IF(AND(C28&lt;9,E28&gt;21),9-C28+E28-21,IF(AND(C28&lt;9,E28&gt;=9),9-C28,IF(AND(C28&gt;=9,E28&lt;=21),"-",IF(AND(C28&lt;=21,E28&lt;=24),E28-21)))))</f>
        <v>2</v>
      </c>
      <c r="N28" s="48">
        <f>IF(M28="-","-",IF(AND(M28&gt;0,M28&lt;13),M28*VLOOKUP(A28,施設設備使用料!B$1:I$190,8,FALSE)))</f>
        <v>14200</v>
      </c>
      <c r="O28" s="47">
        <f t="shared" si="0"/>
        <v>84300</v>
      </c>
      <c r="P28" s="26" t="str">
        <f t="shared" si="1"/>
        <v/>
      </c>
    </row>
    <row r="29" spans="1:27" ht="32.25" customHeight="1">
      <c r="A29" s="57" t="s">
        <v>255</v>
      </c>
      <c r="B29" s="56">
        <v>43727</v>
      </c>
      <c r="C29" s="55">
        <v>8</v>
      </c>
      <c r="D29" s="54" t="s">
        <v>276</v>
      </c>
      <c r="E29" s="54">
        <v>22</v>
      </c>
      <c r="F29" s="53" t="s">
        <v>275</v>
      </c>
      <c r="G29" s="52" t="str">
        <f>IF(OR(A29=施設設備使用料!B$49,A29=施設設備使用料!B$50,A29=施設設備使用料!B$51,A29=施設設備使用料!B$52,A29=施設設備使用料!B$89,A29=施設設備使用料!B$90),"全日",IF(AND(C29&lt;=9,E29&gt;=13),"午前",IF(C29&gt;=13,"午 前",IF(AND(C29&gt;=9,E29&lt;=13),E29-C29,IF(E29&lt;=9,"午 前",IF(AND(C29&lt;9,E29&lt;13),E29-9,IF(AND(C29&gt;9,E29&gt;13),13-C29)))))))</f>
        <v>午前</v>
      </c>
      <c r="H29" s="48">
        <f>IF(G29="全日",VLOOKUP(A29,施設設備使用料!B$1:I$190,4,FALSE),IF(G29="午前",VLOOKUP(A29,施設設備使用料!B$1:I$190,5,FALSE),IF(AND(G29&gt;0,G29&lt;4),G29*VLOOKUP(A29,施設設備使用料!B$1:I$190,2,FALSE),IF(G29="午 前","-"))))</f>
        <v>3300</v>
      </c>
      <c r="I29" s="51" t="str">
        <f>IF(OR(A29=施設設備使用料!B$49,A29=施設設備使用料!B$50,A29=施設設備使用料!B$51,A29=施設設備使用料!B$52,A29=施設設備使用料!B$89,A29=施設設備使用料!B$90),"-",IF(AND(C29&lt;=13,E29&gt;=17),"午後",IF(OR(C29&gt;=17,E29&lt;=13),"午 後",IF(AND(C29&gt;=13,E29&lt;=17),E29-C29,IF(AND(C29&lt;13,E29&lt;17),E29-13,IF(AND(C29&gt;13,E29&gt;17),17-C29))))))</f>
        <v>午後</v>
      </c>
      <c r="J29" s="48">
        <f>IF(I29="-","-",IF(I29="午後",VLOOKUP(A29,施設設備使用料!B$1:I$190,6,FALSE),IF(AND(I29&gt;0,I29&lt;4),I29*VLOOKUP(A29,施設設備使用料!B$1:I$190,2,FALSE),IF(I29="午 後","-"))))</f>
        <v>3300</v>
      </c>
      <c r="K29" s="50" t="str">
        <f>IF(OR(A29=施設設備使用料!B$49,A29=施設設備使用料!B$50,A29=施設設備使用料!B$51,A29=施設設備使用料!B$52,A29=施設設備使用料!B$89,A29=施設設備使用料!B$90),"-",IF(AND(C29&lt;=17,E29&gt;=21),"夜間",IF(C29&gt;=21,"夜 間",IF(AND(C29&gt;=17,E29&lt;=21),E29-C29,IF(E29&lt;=17,"夜 間",IF(AND(C29&lt;=17,E29&lt;24),E29-17,IF(AND(C29&gt;17,E29&gt;21),21-C29,"夜 間")))))))</f>
        <v>夜間</v>
      </c>
      <c r="L29" s="48">
        <f>IF(K29="-","-",IF(K29="夜間",VLOOKUP(A29,施設設備使用料!B$1:I$190,7,FALSE),IF(AND(K29&gt;0,K29&lt;4),K29*VLOOKUP(A29,施設設備使用料!B$1:J$190,9,FALSE),IF(K29="夜 間","-"))))</f>
        <v>3900</v>
      </c>
      <c r="M29" s="49">
        <f>IF(OR(A29=施設設備使用料!B$49,A29=施設設備使用料!B$50,A29=施設設備使用料!B$51,A29=施設設備使用料!B$52,A29=施設設備使用料!B$89,A29=施設設備使用料!B$90),"-",IF(AND(C29&lt;9,E29&gt;21),9-C29+E29-21,IF(AND(C29&lt;9,E29&gt;=9),9-C29,IF(AND(C29&gt;=9,E29&lt;=21),"-",IF(AND(C29&lt;=21,E29&lt;=24),E29-21)))))</f>
        <v>2</v>
      </c>
      <c r="N29" s="48">
        <f>IF(M29="-","-",IF(AND(M29&gt;0,M29&lt;13),M29*VLOOKUP(A29,施設設備使用料!B$1:I$190,8,FALSE)))</f>
        <v>2200</v>
      </c>
      <c r="O29" s="47">
        <f t="shared" si="0"/>
        <v>12700</v>
      </c>
      <c r="P29" s="26" t="str">
        <f t="shared" si="1"/>
        <v/>
      </c>
    </row>
    <row r="30" spans="1:27" ht="32.25" customHeight="1">
      <c r="A30" s="57" t="s">
        <v>254</v>
      </c>
      <c r="B30" s="56">
        <v>43727</v>
      </c>
      <c r="C30" s="55">
        <v>8</v>
      </c>
      <c r="D30" s="54" t="s">
        <v>276</v>
      </c>
      <c r="E30" s="54">
        <v>22</v>
      </c>
      <c r="F30" s="53" t="s">
        <v>275</v>
      </c>
      <c r="G30" s="52" t="str">
        <f>IF(OR(A30=施設設備使用料!B$49,A30=施設設備使用料!B$50,A30=施設設備使用料!B$51,A30=施設設備使用料!B$52,A30=施設設備使用料!B$89,A30=施設設備使用料!B$90),"全日",IF(AND(C30&lt;=9,E30&gt;=13),"午前",IF(C30&gt;=13,"午 前",IF(AND(C30&gt;=9,E30&lt;=13),E30-C30,IF(E30&lt;=9,"午 前",IF(AND(C30&lt;9,E30&lt;13),E30-9,IF(AND(C30&gt;9,E30&gt;13),13-C30)))))))</f>
        <v>午前</v>
      </c>
      <c r="H30" s="48">
        <f>IF(G30="全日",VLOOKUP(A30,施設設備使用料!B$1:I$190,4,FALSE),IF(G30="午前",VLOOKUP(A30,施設設備使用料!B$1:I$190,5,FALSE),IF(AND(G30&gt;0,G30&lt;4),G30*VLOOKUP(A30,施設設備使用料!B$1:I$190,2,FALSE),IF(G30="午 前","-"))))</f>
        <v>9000</v>
      </c>
      <c r="I30" s="51" t="str">
        <f>IF(OR(A30=施設設備使用料!B$49,A30=施設設備使用料!B$50,A30=施設設備使用料!B$51,A30=施設設備使用料!B$52,A30=施設設備使用料!B$89,A30=施設設備使用料!B$90),"-",IF(AND(C30&lt;=13,E30&gt;=17),"午後",IF(OR(C30&gt;=17,E30&lt;=13),"午 後",IF(AND(C30&gt;=13,E30&lt;=17),E30-C30,IF(AND(C30&lt;13,E30&lt;17),E30-13,IF(AND(C30&gt;13,E30&gt;17),17-C30))))))</f>
        <v>午後</v>
      </c>
      <c r="J30" s="48">
        <f>IF(I30="-","-",IF(I30="午後",VLOOKUP(A30,施設設備使用料!B$1:I$190,6,FALSE),IF(AND(I30&gt;0,I30&lt;4),I30*VLOOKUP(A30,施設設備使用料!B$1:I$190,2,FALSE),IF(I30="午 後","-"))))</f>
        <v>9000</v>
      </c>
      <c r="K30" s="50" t="str">
        <f>IF(OR(A30=施設設備使用料!B$49,A30=施設設備使用料!B$50,A30=施設設備使用料!B$51,A30=施設設備使用料!B$52,A30=施設設備使用料!B$89,A30=施設設備使用料!B$90),"-",IF(AND(C30&lt;=17,E30&gt;=21),"夜間",IF(C30&gt;=21,"夜 間",IF(AND(C30&gt;=17,E30&lt;=21),E30-C30,IF(E30&lt;=17,"夜 間",IF(AND(C30&lt;=17,E30&lt;24),E30-17,IF(AND(C30&gt;17,E30&gt;21),21-C30,"夜 間")))))))</f>
        <v>夜間</v>
      </c>
      <c r="L30" s="48">
        <f>IF(K30="-","-",IF(K30="夜間",VLOOKUP(A30,施設設備使用料!B$1:I$190,7,FALSE),IF(AND(K30&gt;0,K30&lt;4),K30*VLOOKUP(A30,施設設備使用料!B$1:J$190,9,FALSE),IF(K30="夜 間","-"))))</f>
        <v>9000</v>
      </c>
      <c r="M30" s="49">
        <f>IF(OR(A30=施設設備使用料!B$49,A30=施設設備使用料!B$50,A30=施設設備使用料!B$51,A30=施設設備使用料!B$52,A30=施設設備使用料!B$89,A30=施設設備使用料!B$90),"-",IF(AND(C30&lt;9,E30&gt;21),9-C30+E30-21,IF(AND(C30&lt;9,E30&gt;=9),9-C30,IF(AND(C30&gt;=9,E30&lt;=21),"-",IF(AND(C30&lt;=21,E30&lt;=24),E30-21)))))</f>
        <v>2</v>
      </c>
      <c r="N30" s="48">
        <f>IF(M30="-","-",IF(AND(M30&gt;0,M30&lt;13),M30*VLOOKUP(A30,施設設備使用料!B$1:I$190,8,FALSE)))</f>
        <v>4520</v>
      </c>
      <c r="O30" s="47">
        <f t="shared" si="0"/>
        <v>31520</v>
      </c>
      <c r="P30" s="26" t="str">
        <f t="shared" si="1"/>
        <v/>
      </c>
    </row>
    <row r="31" spans="1:27" ht="32.25" customHeight="1">
      <c r="A31" s="57" t="s">
        <v>253</v>
      </c>
      <c r="B31" s="56">
        <v>43727</v>
      </c>
      <c r="C31" s="55">
        <v>8</v>
      </c>
      <c r="D31" s="54" t="s">
        <v>276</v>
      </c>
      <c r="E31" s="54">
        <v>22</v>
      </c>
      <c r="F31" s="53" t="s">
        <v>275</v>
      </c>
      <c r="G31" s="52" t="str">
        <f>IF(OR(A31=施設設備使用料!B$49,A31=施設設備使用料!B$50,A31=施設設備使用料!B$51,A31=施設設備使用料!B$52,A31=施設設備使用料!B$89,A31=施設設備使用料!B$90),"全日",IF(AND(C31&lt;=9,E31&gt;=13),"午前",IF(C31&gt;=13,"午 前",IF(AND(C31&gt;=9,E31&lt;=13),E31-C31,IF(E31&lt;=9,"午 前",IF(AND(C31&lt;9,E31&lt;13),E31-9,IF(AND(C31&gt;9,E31&gt;13),13-C31)))))))</f>
        <v>午前</v>
      </c>
      <c r="H31" s="48">
        <f>IF(G31="全日",VLOOKUP(A31,施設設備使用料!B$1:I$190,4,FALSE),IF(G31="午前",VLOOKUP(A31,施設設備使用料!B$1:I$190,5,FALSE),IF(AND(G31&gt;0,G31&lt;4),G31*VLOOKUP(A31,施設設備使用料!B$1:I$190,2,FALSE),IF(G31="午 前","-"))))</f>
        <v>14900</v>
      </c>
      <c r="I31" s="51" t="str">
        <f>IF(OR(A31=施設設備使用料!B$49,A31=施設設備使用料!B$50,A31=施設設備使用料!B$51,A31=施設設備使用料!B$52,A31=施設設備使用料!B$89,A31=施設設備使用料!B$90),"-",IF(AND(C31&lt;=13,E31&gt;=17),"午後",IF(OR(C31&gt;=17,E31&lt;=13),"午 後",IF(AND(C31&gt;=13,E31&lt;=17),E31-C31,IF(AND(C31&lt;13,E31&lt;17),E31-13,IF(AND(C31&gt;13,E31&gt;17),17-C31))))))</f>
        <v>午後</v>
      </c>
      <c r="J31" s="48">
        <f>IF(I31="-","-",IF(I31="午後",VLOOKUP(A31,施設設備使用料!B$1:I$190,6,FALSE),IF(AND(I31&gt;0,I31&lt;4),I31*VLOOKUP(A31,施設設備使用料!B$1:I$190,2,FALSE),IF(I31="午 後","-"))))</f>
        <v>14900</v>
      </c>
      <c r="K31" s="50" t="str">
        <f>IF(OR(A31=施設設備使用料!B$49,A31=施設設備使用料!B$50,A31=施設設備使用料!B$51,A31=施設設備使用料!B$52,A31=施設設備使用料!B$89,A31=施設設備使用料!B$90),"-",IF(AND(C31&lt;=17,E31&gt;=21),"夜間",IF(C31&gt;=21,"夜 間",IF(AND(C31&gt;=17,E31&lt;=21),E31-C31,IF(E31&lt;=17,"夜 間",IF(AND(C31&lt;=17,E31&lt;24),E31-17,IF(AND(C31&gt;17,E31&gt;21),21-C31,"夜 間")))))))</f>
        <v>夜間</v>
      </c>
      <c r="L31" s="48">
        <f>IF(K31="-","-",IF(K31="夜間",VLOOKUP(A31,施設設備使用料!B$1:I$190,7,FALSE),IF(AND(K31&gt;0,K31&lt;4),K31*VLOOKUP(A31,施設設備使用料!B$1:J$190,9,FALSE),IF(K31="夜 間","-"))))</f>
        <v>14900</v>
      </c>
      <c r="M31" s="49">
        <f>IF(OR(A31=施設設備使用料!B$49,A31=施設設備使用料!B$50,A31=施設設備使用料!B$51,A31=施設設備使用料!B$52,A31=施設設備使用料!B$89,A31=施設設備使用料!B$90),"-",IF(AND(C31&lt;9,E31&gt;21),9-C31+E31-21,IF(AND(C31&lt;9,E31&gt;=9),9-C31,IF(AND(C31&gt;=9,E31&lt;=21),"-",IF(AND(C31&lt;=21,E31&lt;=24),E31-21)))))</f>
        <v>2</v>
      </c>
      <c r="N31" s="48">
        <f>IF(M31="-","-",IF(AND(M31&gt;0,M31&lt;13),M31*VLOOKUP(A31,施設設備使用料!B$1:I$190,8,FALSE)))</f>
        <v>7460</v>
      </c>
      <c r="O31" s="47">
        <f t="shared" si="0"/>
        <v>52160</v>
      </c>
      <c r="P31" s="26" t="str">
        <f t="shared" si="1"/>
        <v/>
      </c>
    </row>
    <row r="32" spans="1:27" ht="32.25" customHeight="1">
      <c r="A32" s="57" t="s">
        <v>252</v>
      </c>
      <c r="B32" s="56">
        <v>43727</v>
      </c>
      <c r="C32" s="55">
        <v>8</v>
      </c>
      <c r="D32" s="54" t="s">
        <v>276</v>
      </c>
      <c r="E32" s="54">
        <v>22</v>
      </c>
      <c r="F32" s="53" t="s">
        <v>275</v>
      </c>
      <c r="G32" s="52" t="str">
        <f>IF(OR(A32=施設設備使用料!B$49,A32=施設設備使用料!B$50,A32=施設設備使用料!B$51,A32=施設設備使用料!B$52,A32=施設設備使用料!B$89,A32=施設設備使用料!B$90),"全日",IF(AND(C32&lt;=9,E32&gt;=13),"午前",IF(C32&gt;=13,"午 前",IF(AND(C32&gt;=9,E32&lt;=13),E32-C32,IF(E32&lt;=9,"午 前",IF(AND(C32&lt;9,E32&lt;13),E32-9,IF(AND(C32&gt;9,E32&gt;13),13-C32)))))))</f>
        <v>午前</v>
      </c>
      <c r="H32" s="48">
        <f>IF(G32="全日",VLOOKUP(A32,施設設備使用料!B$1:I$190,4,FALSE),IF(G32="午前",VLOOKUP(A32,施設設備使用料!B$1:I$190,5,FALSE),IF(AND(G32&gt;0,G32&lt;4),G32*VLOOKUP(A32,施設設備使用料!B$1:I$190,2,FALSE),IF(G32="午 前","-"))))</f>
        <v>55600</v>
      </c>
      <c r="I32" s="51" t="str">
        <f>IF(OR(A32=施設設備使用料!B$49,A32=施設設備使用料!B$50,A32=施設設備使用料!B$51,A32=施設設備使用料!B$52,A32=施設設備使用料!B$89,A32=施設設備使用料!B$90),"-",IF(AND(C32&lt;=13,E32&gt;=17),"午後",IF(OR(C32&gt;=17,E32&lt;=13),"午 後",IF(AND(C32&gt;=13,E32&lt;=17),E32-C32,IF(AND(C32&lt;13,E32&lt;17),E32-13,IF(AND(C32&gt;13,E32&gt;17),17-C32))))))</f>
        <v>午後</v>
      </c>
      <c r="J32" s="48">
        <f>IF(I32="-","-",IF(I32="午後",VLOOKUP(A32,施設設備使用料!B$1:I$190,6,FALSE),IF(AND(I32&gt;0,I32&lt;4),I32*VLOOKUP(A32,施設設備使用料!B$1:I$190,2,FALSE),IF(I32="午 後","-"))))</f>
        <v>55600</v>
      </c>
      <c r="K32" s="50" t="str">
        <f>IF(OR(A32=施設設備使用料!B$49,A32=施設設備使用料!B$50,A32=施設設備使用料!B$51,A32=施設設備使用料!B$52,A32=施設設備使用料!B$89,A32=施設設備使用料!B$90),"-",IF(AND(C32&lt;=17,E32&gt;=21),"夜間",IF(C32&gt;=21,"夜 間",IF(AND(C32&gt;=17,E32&lt;=21),E32-C32,IF(E32&lt;=17,"夜 間",IF(AND(C32&lt;=17,E32&lt;24),E32-17,IF(AND(C32&gt;17,E32&gt;21),21-C32,"夜 間")))))))</f>
        <v>夜間</v>
      </c>
      <c r="L32" s="48">
        <f>IF(K32="-","-",IF(K32="夜間",VLOOKUP(A32,施設設備使用料!B$1:I$190,7,FALSE),IF(AND(K32&gt;0,K32&lt;4),K32*VLOOKUP(A32,施設設備使用料!B$1:J$190,9,FALSE),IF(K32="夜 間","-"))))</f>
        <v>66700</v>
      </c>
      <c r="M32" s="49">
        <f>IF(OR(A32=施設設備使用料!B$49,A32=施設設備使用料!B$50,A32=施設設備使用料!B$51,A32=施設設備使用料!B$52,A32=施設設備使用料!B$89,A32=施設設備使用料!B$90),"-",IF(AND(C32&lt;9,E32&gt;21),9-C32+E32-21,IF(AND(C32&lt;9,E32&gt;=9),9-C32,IF(AND(C32&gt;=9,E32&lt;=21),"-",IF(AND(C32&lt;=21,E32&lt;=24),E32-21)))))</f>
        <v>2</v>
      </c>
      <c r="N32" s="48">
        <f>IF(M32="-","-",IF(AND(M32&gt;0,M32&lt;13),M32*VLOOKUP(A32,施設設備使用料!B$1:I$190,8,FALSE)))</f>
        <v>36200</v>
      </c>
      <c r="O32" s="47">
        <f t="shared" si="0"/>
        <v>214100</v>
      </c>
      <c r="P32" s="26" t="str">
        <f t="shared" si="1"/>
        <v/>
      </c>
    </row>
    <row r="33" spans="1:16" ht="32.25" customHeight="1">
      <c r="A33" s="57" t="s">
        <v>78</v>
      </c>
      <c r="B33" s="56">
        <v>43727</v>
      </c>
      <c r="C33" s="55">
        <v>8</v>
      </c>
      <c r="D33" s="54" t="s">
        <v>276</v>
      </c>
      <c r="E33" s="54">
        <v>22</v>
      </c>
      <c r="F33" s="53" t="s">
        <v>275</v>
      </c>
      <c r="G33" s="52" t="str">
        <f>IF(OR(A33=施設設備使用料!B$49,A33=施設設備使用料!B$50,A33=施設設備使用料!B$51,A33=施設設備使用料!B$52,A33=施設設備使用料!B$89,A33=施設設備使用料!B$90),"全日",IF(AND(C33&lt;=9,E33&gt;=13),"午前",IF(C33&gt;=13,"午 前",IF(AND(C33&gt;=9,E33&lt;=13),E33-C33,IF(E33&lt;=9,"午 前",IF(AND(C33&lt;9,E33&lt;13),E33-9,IF(AND(C33&gt;9,E33&gt;13),13-C33)))))))</f>
        <v>午前</v>
      </c>
      <c r="H33" s="48">
        <f>IF(G33="全日",VLOOKUP(A33,施設設備使用料!B$1:I$190,4,FALSE),IF(G33="午前",VLOOKUP(A33,施設設備使用料!B$1:I$190,5,FALSE),IF(AND(G33&gt;0,G33&lt;4),G33*VLOOKUP(A33,施設設備使用料!B$1:I$190,2,FALSE),IF(G33="午 前","-"))))</f>
        <v>17960</v>
      </c>
      <c r="I33" s="51" t="str">
        <f>IF(OR(A33=施設設備使用料!B$49,A33=施設設備使用料!B$50,A33=施設設備使用料!B$51,A33=施設設備使用料!B$52,A33=施設設備使用料!B$89,A33=施設設備使用料!B$90),"-",IF(AND(C33&lt;=13,E33&gt;=17),"午後",IF(OR(C33&gt;=17,E33&lt;=13),"午 後",IF(AND(C33&gt;=13,E33&lt;=17),E33-C33,IF(AND(C33&lt;13,E33&lt;17),E33-13,IF(AND(C33&gt;13,E33&gt;17),17-C33))))))</f>
        <v>午後</v>
      </c>
      <c r="J33" s="48">
        <f>IF(I33="-","-",IF(I33="午後",VLOOKUP(A33,施設設備使用料!B$1:I$190,6,FALSE),IF(AND(I33&gt;0,I33&lt;4),I33*VLOOKUP(A33,施設設備使用料!B$1:I$190,2,FALSE),IF(I33="午 後","-"))))</f>
        <v>17960</v>
      </c>
      <c r="K33" s="50" t="str">
        <f>IF(OR(A33=施設設備使用料!B$49,A33=施設設備使用料!B$50,A33=施設設備使用料!B$51,A33=施設設備使用料!B$52,A33=施設設備使用料!B$89,A33=施設設備使用料!B$90),"-",IF(AND(C33&lt;=17,E33&gt;=21),"夜間",IF(C33&gt;=21,"夜 間",IF(AND(C33&gt;=17,E33&lt;=21),E33-C33,IF(E33&lt;=17,"夜 間",IF(AND(C33&lt;=17,E33&lt;24),E33-17,IF(AND(C33&gt;17,E33&gt;21),21-C33,"夜 間")))))))</f>
        <v>夜間</v>
      </c>
      <c r="L33" s="48">
        <f>IF(K33="-","-",IF(K33="夜間",VLOOKUP(A33,施設設備使用料!B$1:I$190,7,FALSE),IF(AND(K33&gt;0,K33&lt;4),K33*VLOOKUP(A33,施設設備使用料!B$1:J$190,9,FALSE),IF(K33="夜 間","-"))))</f>
        <v>17960</v>
      </c>
      <c r="M33" s="49">
        <f>IF(OR(A33=施設設備使用料!B$49,A33=施設設備使用料!B$50,A33=施設設備使用料!B$51,A33=施設設備使用料!B$52,A33=施設設備使用料!B$89,A33=施設設備使用料!B$90),"-",IF(AND(C33&lt;9,E33&gt;21),9-C33+E33-21,IF(AND(C33&lt;9,E33&gt;=9),9-C33,IF(AND(C33&gt;=9,E33&lt;=21),"-",IF(AND(C33&lt;=21,E33&lt;=24),E33-21)))))</f>
        <v>2</v>
      </c>
      <c r="N33" s="48">
        <f>IF(M33="-","-",IF(AND(M33&gt;0,M33&lt;13),M33*VLOOKUP(A33,施設設備使用料!B$1:I$190,8,FALSE)))</f>
        <v>8980</v>
      </c>
      <c r="O33" s="47">
        <f t="shared" si="0"/>
        <v>62860</v>
      </c>
      <c r="P33" s="26" t="str">
        <f t="shared" si="1"/>
        <v/>
      </c>
    </row>
    <row r="34" spans="1:16" ht="32.25" customHeight="1">
      <c r="A34" s="57" t="s">
        <v>77</v>
      </c>
      <c r="B34" s="56">
        <v>43727</v>
      </c>
      <c r="C34" s="55">
        <v>8</v>
      </c>
      <c r="D34" s="54" t="s">
        <v>276</v>
      </c>
      <c r="E34" s="54">
        <v>22</v>
      </c>
      <c r="F34" s="53" t="s">
        <v>275</v>
      </c>
      <c r="G34" s="52" t="str">
        <f>IF(OR(A34=施設設備使用料!B$49,A34=施設設備使用料!B$50,A34=施設設備使用料!B$51,A34=施設設備使用料!B$52,A34=施設設備使用料!B$89,A34=施設設備使用料!B$90),"全日",IF(AND(C34&lt;=9,E34&gt;=13),"午前",IF(C34&gt;=13,"午 前",IF(AND(C34&gt;=9,E34&lt;=13),E34-C34,IF(E34&lt;=9,"午 前",IF(AND(C34&lt;9,E34&lt;13),E34-9,IF(AND(C34&gt;9,E34&gt;13),13-C34)))))))</f>
        <v>午前</v>
      </c>
      <c r="H34" s="48">
        <f>IF(G34="全日",VLOOKUP(A34,施設設備使用料!B$1:I$190,4,FALSE),IF(G34="午前",VLOOKUP(A34,施設設備使用料!B$1:I$190,5,FALSE),IF(AND(G34&gt;0,G34&lt;4),G34*VLOOKUP(A34,施設設備使用料!B$1:I$190,2,FALSE),IF(G34="午 前","-"))))</f>
        <v>13120</v>
      </c>
      <c r="I34" s="51" t="str">
        <f>IF(OR(A34=施設設備使用料!B$49,A34=施設設備使用料!B$50,A34=施設設備使用料!B$51,A34=施設設備使用料!B$52,A34=施設設備使用料!B$89,A34=施設設備使用料!B$90),"-",IF(AND(C34&lt;=13,E34&gt;=17),"午後",IF(OR(C34&gt;=17,E34&lt;=13),"午 後",IF(AND(C34&gt;=13,E34&lt;=17),E34-C34,IF(AND(C34&lt;13,E34&lt;17),E34-13,IF(AND(C34&gt;13,E34&gt;17),17-C34))))))</f>
        <v>午後</v>
      </c>
      <c r="J34" s="48">
        <f>IF(I34="-","-",IF(I34="午後",VLOOKUP(A34,施設設備使用料!B$1:I$190,6,FALSE),IF(AND(I34&gt;0,I34&lt;4),I34*VLOOKUP(A34,施設設備使用料!B$1:I$190,2,FALSE),IF(I34="午 後","-"))))</f>
        <v>13120</v>
      </c>
      <c r="K34" s="50" t="str">
        <f>IF(OR(A34=施設設備使用料!B$49,A34=施設設備使用料!B$50,A34=施設設備使用料!B$51,A34=施設設備使用料!B$52,A34=施設設備使用料!B$89,A34=施設設備使用料!B$90),"-",IF(AND(C34&lt;=17,E34&gt;=21),"夜間",IF(C34&gt;=21,"夜 間",IF(AND(C34&gt;=17,E34&lt;=21),E34-C34,IF(E34&lt;=17,"夜 間",IF(AND(C34&lt;=17,E34&lt;24),E34-17,IF(AND(C34&gt;17,E34&gt;21),21-C34,"夜 間")))))))</f>
        <v>夜間</v>
      </c>
      <c r="L34" s="48">
        <f>IF(K34="-","-",IF(K34="夜間",VLOOKUP(A34,施設設備使用料!B$1:I$190,7,FALSE),IF(AND(K34&gt;0,K34&lt;4),K34*VLOOKUP(A34,施設設備使用料!B$1:J$190,9,FALSE),IF(K34="夜 間","-"))))</f>
        <v>13120</v>
      </c>
      <c r="M34" s="49">
        <f>IF(OR(A34=施設設備使用料!B$49,A34=施設設備使用料!B$50,A34=施設設備使用料!B$51,A34=施設設備使用料!B$52,A34=施設設備使用料!B$89,A34=施設設備使用料!B$90),"-",IF(AND(C34&lt;9,E34&gt;21),9-C34+E34-21,IF(AND(C34&lt;9,E34&gt;=9),9-C34,IF(AND(C34&gt;=9,E34&lt;=21),"-",IF(AND(C34&lt;=21,E34&lt;=24),E34-21)))))</f>
        <v>2</v>
      </c>
      <c r="N34" s="48">
        <f>IF(M34="-","-",IF(AND(M34&gt;0,M34&lt;13),M34*VLOOKUP(A34,施設設備使用料!B$1:I$190,8,FALSE)))</f>
        <v>6560</v>
      </c>
      <c r="O34" s="47">
        <f t="shared" si="0"/>
        <v>45920</v>
      </c>
      <c r="P34" s="26" t="str">
        <f t="shared" si="1"/>
        <v/>
      </c>
    </row>
    <row r="35" spans="1:16" ht="32.25" customHeight="1">
      <c r="A35" s="57" t="s">
        <v>76</v>
      </c>
      <c r="B35" s="56">
        <v>43727</v>
      </c>
      <c r="C35" s="55">
        <v>8</v>
      </c>
      <c r="D35" s="54" t="s">
        <v>276</v>
      </c>
      <c r="E35" s="54">
        <v>22</v>
      </c>
      <c r="F35" s="53" t="s">
        <v>275</v>
      </c>
      <c r="G35" s="52" t="str">
        <f>IF(OR(A35=施設設備使用料!B$49,A35=施設設備使用料!B$50,A35=施設設備使用料!B$51,A35=施設設備使用料!B$52,A35=施設設備使用料!B$89,A35=施設設備使用料!B$90),"全日",IF(AND(C35&lt;=9,E35&gt;=13),"午前",IF(C35&gt;=13,"午 前",IF(AND(C35&gt;=9,E35&lt;=13),E35-C35,IF(E35&lt;=9,"午 前",IF(AND(C35&lt;9,E35&lt;13),E35-9,IF(AND(C35&gt;9,E35&gt;13),13-C35)))))))</f>
        <v>午前</v>
      </c>
      <c r="H35" s="48">
        <f>IF(G35="全日",VLOOKUP(A35,施設設備使用料!B$1:I$190,4,FALSE),IF(G35="午前",VLOOKUP(A35,施設設備使用料!B$1:I$190,5,FALSE),IF(AND(G35&gt;0,G35&lt;4),G35*VLOOKUP(A35,施設設備使用料!B$1:I$190,2,FALSE),IF(G35="午 前","-"))))</f>
        <v>1520</v>
      </c>
      <c r="I35" s="51" t="str">
        <f>IF(OR(A35=施設設備使用料!B$49,A35=施設設備使用料!B$50,A35=施設設備使用料!B$51,A35=施設設備使用料!B$52,A35=施設設備使用料!B$89,A35=施設設備使用料!B$90),"-",IF(AND(C35&lt;=13,E35&gt;=17),"午後",IF(OR(C35&gt;=17,E35&lt;=13),"午 後",IF(AND(C35&gt;=13,E35&lt;=17),E35-C35,IF(AND(C35&lt;13,E35&lt;17),E35-13,IF(AND(C35&gt;13,E35&gt;17),17-C35))))))</f>
        <v>午後</v>
      </c>
      <c r="J35" s="48">
        <f>IF(I35="-","-",IF(I35="午後",VLOOKUP(A35,施設設備使用料!B$1:I$190,6,FALSE),IF(AND(I35&gt;0,I35&lt;4),I35*VLOOKUP(A35,施設設備使用料!B$1:I$190,2,FALSE),IF(I35="午 後","-"))))</f>
        <v>1520</v>
      </c>
      <c r="K35" s="50" t="str">
        <f>IF(OR(A35=施設設備使用料!B$49,A35=施設設備使用料!B$50,A35=施設設備使用料!B$51,A35=施設設備使用料!B$52,A35=施設設備使用料!B$89,A35=施設設備使用料!B$90),"-",IF(AND(C35&lt;=17,E35&gt;=21),"夜間",IF(C35&gt;=21,"夜 間",IF(AND(C35&gt;=17,E35&lt;=21),E35-C35,IF(E35&lt;=17,"夜 間",IF(AND(C35&lt;=17,E35&lt;24),E35-17,IF(AND(C35&gt;17,E35&gt;21),21-C35,"夜 間")))))))</f>
        <v>夜間</v>
      </c>
      <c r="L35" s="48">
        <f>IF(K35="-","-",IF(K35="夜間",VLOOKUP(A35,施設設備使用料!B$1:I$190,7,FALSE),IF(AND(K35&gt;0,K35&lt;4),K35*VLOOKUP(A35,施設設備使用料!B$1:J$190,9,FALSE),IF(K35="夜 間","-"))))</f>
        <v>1520</v>
      </c>
      <c r="M35" s="49">
        <f>IF(OR(A35=施設設備使用料!B$49,A35=施設設備使用料!B$50,A35=施設設備使用料!B$51,A35=施設設備使用料!B$52,A35=施設設備使用料!B$89,A35=施設設備使用料!B$90),"-",IF(AND(C35&lt;9,E35&gt;21),9-C35+E35-21,IF(AND(C35&lt;9,E35&gt;=9),9-C35,IF(AND(C35&gt;=9,E35&lt;=21),"-",IF(AND(C35&lt;=21,E35&lt;=24),E35-21)))))</f>
        <v>2</v>
      </c>
      <c r="N35" s="48">
        <f>IF(M35="-","-",IF(AND(M35&gt;0,M35&lt;13),M35*VLOOKUP(A35,施設設備使用料!B$1:I$190,8,FALSE)))</f>
        <v>760</v>
      </c>
      <c r="O35" s="47">
        <f t="shared" si="0"/>
        <v>5320</v>
      </c>
      <c r="P35" s="26" t="str">
        <f t="shared" si="1"/>
        <v/>
      </c>
    </row>
    <row r="36" spans="1:16" ht="32.25" customHeight="1">
      <c r="A36" s="57" t="s">
        <v>75</v>
      </c>
      <c r="B36" s="56">
        <v>43727</v>
      </c>
      <c r="C36" s="55">
        <v>8</v>
      </c>
      <c r="D36" s="54" t="s">
        <v>276</v>
      </c>
      <c r="E36" s="54">
        <v>22</v>
      </c>
      <c r="F36" s="53" t="s">
        <v>275</v>
      </c>
      <c r="G36" s="52" t="str">
        <f>IF(OR(A36=施設設備使用料!B$49,A36=施設設備使用料!B$50,A36=施設設備使用料!B$51,A36=施設設備使用料!B$52,A36=施設設備使用料!B$89,A36=施設設備使用料!B$90),"全日",IF(AND(C36&lt;=9,E36&gt;=13),"午前",IF(C36&gt;=13,"午 前",IF(AND(C36&gt;=9,E36&lt;=13),E36-C36,IF(E36&lt;=9,"午 前",IF(AND(C36&lt;9,E36&lt;13),E36-9,IF(AND(C36&gt;9,E36&gt;13),13-C36)))))))</f>
        <v>午前</v>
      </c>
      <c r="H36" s="48">
        <f>IF(G36="全日",VLOOKUP(A36,施設設備使用料!B$1:I$190,4,FALSE),IF(G36="午前",VLOOKUP(A36,施設設備使用料!B$1:I$190,5,FALSE),IF(AND(G36&gt;0,G36&lt;4),G36*VLOOKUP(A36,施設設備使用料!B$1:I$190,2,FALSE),IF(G36="午 前","-"))))</f>
        <v>8720</v>
      </c>
      <c r="I36" s="51" t="str">
        <f>IF(OR(A36=施設設備使用料!B$49,A36=施設設備使用料!B$50,A36=施設設備使用料!B$51,A36=施設設備使用料!B$52,A36=施設設備使用料!B$89,A36=施設設備使用料!B$90),"-",IF(AND(C36&lt;=13,E36&gt;=17),"午後",IF(OR(C36&gt;=17,E36&lt;=13),"午 後",IF(AND(C36&gt;=13,E36&lt;=17),E36-C36,IF(AND(C36&lt;13,E36&lt;17),E36-13,IF(AND(C36&gt;13,E36&gt;17),17-C36))))))</f>
        <v>午後</v>
      </c>
      <c r="J36" s="48">
        <f>IF(I36="-","-",IF(I36="午後",VLOOKUP(A36,施設設備使用料!B$1:I$190,6,FALSE),IF(AND(I36&gt;0,I36&lt;4),I36*VLOOKUP(A36,施設設備使用料!B$1:I$190,2,FALSE),IF(I36="午 後","-"))))</f>
        <v>8720</v>
      </c>
      <c r="K36" s="50" t="str">
        <f>IF(OR(A36=施設設備使用料!B$49,A36=施設設備使用料!B$50,A36=施設設備使用料!B$51,A36=施設設備使用料!B$52,A36=施設設備使用料!B$89,A36=施設設備使用料!B$90),"-",IF(AND(C36&lt;=17,E36&gt;=21),"夜間",IF(C36&gt;=21,"夜 間",IF(AND(C36&gt;=17,E36&lt;=21),E36-C36,IF(E36&lt;=17,"夜 間",IF(AND(C36&lt;=17,E36&lt;24),E36-17,IF(AND(C36&gt;17,E36&gt;21),21-C36,"夜 間")))))))</f>
        <v>夜間</v>
      </c>
      <c r="L36" s="48">
        <f>IF(K36="-","-",IF(K36="夜間",VLOOKUP(A36,施設設備使用料!B$1:I$190,7,FALSE),IF(AND(K36&gt;0,K36&lt;4),K36*VLOOKUP(A36,施設設備使用料!B$1:J$190,9,FALSE),IF(K36="夜 間","-"))))</f>
        <v>8720</v>
      </c>
      <c r="M36" s="49">
        <f>IF(OR(A36=施設設備使用料!B$49,A36=施設設備使用料!B$50,A36=施設設備使用料!B$51,A36=施設設備使用料!B$52,A36=施設設備使用料!B$89,A36=施設設備使用料!B$90),"-",IF(AND(C36&lt;9,E36&gt;21),9-C36+E36-21,IF(AND(C36&lt;9,E36&gt;=9),9-C36,IF(AND(C36&gt;=9,E36&lt;=21),"-",IF(AND(C36&lt;=21,E36&lt;=24),E36-21)))))</f>
        <v>2</v>
      </c>
      <c r="N36" s="48">
        <f>IF(M36="-","-",IF(AND(M36&gt;0,M36&lt;13),M36*VLOOKUP(A36,施設設備使用料!B$1:I$190,8,FALSE)))</f>
        <v>4360</v>
      </c>
      <c r="O36" s="47">
        <f t="shared" si="0"/>
        <v>30520</v>
      </c>
      <c r="P36" s="26" t="str">
        <f t="shared" si="1"/>
        <v/>
      </c>
    </row>
    <row r="37" spans="1:16" ht="32.25" customHeight="1">
      <c r="A37" s="57" t="s">
        <v>74</v>
      </c>
      <c r="B37" s="56">
        <v>43727</v>
      </c>
      <c r="C37" s="55">
        <v>8</v>
      </c>
      <c r="D37" s="54" t="s">
        <v>276</v>
      </c>
      <c r="E37" s="54">
        <v>22</v>
      </c>
      <c r="F37" s="53" t="s">
        <v>275</v>
      </c>
      <c r="G37" s="52" t="str">
        <f>IF(OR(A37=施設設備使用料!B$49,A37=施設設備使用料!B$50,A37=施設設備使用料!B$51,A37=施設設備使用料!B$52,A37=施設設備使用料!B$89,A37=施設設備使用料!B$90),"全日",IF(AND(C37&lt;=9,E37&gt;=13),"午前",IF(C37&gt;=13,"午 前",IF(AND(C37&gt;=9,E37&lt;=13),E37-C37,IF(E37&lt;=9,"午 前",IF(AND(C37&lt;9,E37&lt;13),E37-9,IF(AND(C37&gt;9,E37&gt;13),13-C37)))))))</f>
        <v>午前</v>
      </c>
      <c r="H37" s="48">
        <f>IF(G37="全日",VLOOKUP(A37,施設設備使用料!B$1:I$190,4,FALSE),IF(G37="午前",VLOOKUP(A37,施設設備使用料!B$1:I$190,5,FALSE),IF(AND(G37&gt;0,G37&lt;4),G37*VLOOKUP(A37,施設設備使用料!B$1:I$190,2,FALSE),IF(G37="午 前","-"))))</f>
        <v>3080</v>
      </c>
      <c r="I37" s="51" t="str">
        <f>IF(OR(A37=施設設備使用料!B$49,A37=施設設備使用料!B$50,A37=施設設備使用料!B$51,A37=施設設備使用料!B$52,A37=施設設備使用料!B$89,A37=施設設備使用料!B$90),"-",IF(AND(C37&lt;=13,E37&gt;=17),"午後",IF(OR(C37&gt;=17,E37&lt;=13),"午 後",IF(AND(C37&gt;=13,E37&lt;=17),E37-C37,IF(AND(C37&lt;13,E37&lt;17),E37-13,IF(AND(C37&gt;13,E37&gt;17),17-C37))))))</f>
        <v>午後</v>
      </c>
      <c r="J37" s="48">
        <f>IF(I37="-","-",IF(I37="午後",VLOOKUP(A37,施設設備使用料!B$1:I$190,6,FALSE),IF(AND(I37&gt;0,I37&lt;4),I37*VLOOKUP(A37,施設設備使用料!B$1:I$190,2,FALSE),IF(I37="午 後","-"))))</f>
        <v>3080</v>
      </c>
      <c r="K37" s="50" t="str">
        <f>IF(OR(A37=施設設備使用料!B$49,A37=施設設備使用料!B$50,A37=施設設備使用料!B$51,A37=施設設備使用料!B$52,A37=施設設備使用料!B$89,A37=施設設備使用料!B$90),"-",IF(AND(C37&lt;=17,E37&gt;=21),"夜間",IF(C37&gt;=21,"夜 間",IF(AND(C37&gt;=17,E37&lt;=21),E37-C37,IF(E37&lt;=17,"夜 間",IF(AND(C37&lt;=17,E37&lt;24),E37-17,IF(AND(C37&gt;17,E37&gt;21),21-C37,"夜 間")))))))</f>
        <v>夜間</v>
      </c>
      <c r="L37" s="48">
        <f>IF(K37="-","-",IF(K37="夜間",VLOOKUP(A37,施設設備使用料!B$1:I$190,7,FALSE),IF(AND(K37&gt;0,K37&lt;4),K37*VLOOKUP(A37,施設設備使用料!B$1:J$190,9,FALSE),IF(K37="夜 間","-"))))</f>
        <v>3080</v>
      </c>
      <c r="M37" s="49">
        <f>IF(OR(A37=施設設備使用料!B$49,A37=施設設備使用料!B$50,A37=施設設備使用料!B$51,A37=施設設備使用料!B$52,A37=施設設備使用料!B$89,A37=施設設備使用料!B$90),"-",IF(AND(C37&lt;9,E37&gt;21),9-C37+E37-21,IF(AND(C37&lt;9,E37&gt;=9),9-C37,IF(AND(C37&gt;=9,E37&lt;=21),"-",IF(AND(C37&lt;=21,E37&lt;=24),E37-21)))))</f>
        <v>2</v>
      </c>
      <c r="N37" s="48">
        <f>IF(M37="-","-",IF(AND(M37&gt;0,M37&lt;13),M37*VLOOKUP(A37,施設設備使用料!B$1:I$190,8,FALSE)))</f>
        <v>1540</v>
      </c>
      <c r="O37" s="47">
        <f t="shared" si="0"/>
        <v>10780</v>
      </c>
      <c r="P37" s="26" t="str">
        <f t="shared" si="1"/>
        <v/>
      </c>
    </row>
    <row r="38" spans="1:16" ht="32.25" customHeight="1">
      <c r="A38" s="57" t="s">
        <v>73</v>
      </c>
      <c r="B38" s="56">
        <v>43727</v>
      </c>
      <c r="C38" s="55">
        <v>8</v>
      </c>
      <c r="D38" s="54" t="s">
        <v>276</v>
      </c>
      <c r="E38" s="54">
        <v>22</v>
      </c>
      <c r="F38" s="53" t="s">
        <v>275</v>
      </c>
      <c r="G38" s="52" t="str">
        <f>IF(OR(A38=施設設備使用料!B$49,A38=施設設備使用料!B$50,A38=施設設備使用料!B$51,A38=施設設備使用料!B$52,A38=施設設備使用料!B$89,A38=施設設備使用料!B$90),"全日",IF(AND(C38&lt;=9,E38&gt;=13),"午前",IF(C38&gt;=13,"午 前",IF(AND(C38&gt;=9,E38&lt;=13),E38-C38,IF(E38&lt;=9,"午 前",IF(AND(C38&lt;9,E38&lt;13),E38-9,IF(AND(C38&gt;9,E38&gt;13),13-C38)))))))</f>
        <v>午前</v>
      </c>
      <c r="H38" s="48">
        <f>IF(G38="全日",VLOOKUP(A38,施設設備使用料!B$1:I$190,4,FALSE),IF(G38="午前",VLOOKUP(A38,施設設備使用料!B$1:I$190,5,FALSE),IF(AND(G38&gt;0,G38&lt;4),G38*VLOOKUP(A38,施設設備使用料!B$1:I$190,2,FALSE),IF(G38="午 前","-"))))</f>
        <v>1200</v>
      </c>
      <c r="I38" s="51" t="str">
        <f>IF(OR(A38=施設設備使用料!B$49,A38=施設設備使用料!B$50,A38=施設設備使用料!B$51,A38=施設設備使用料!B$52,A38=施設設備使用料!B$89,A38=施設設備使用料!B$90),"-",IF(AND(C38&lt;=13,E38&gt;=17),"午後",IF(OR(C38&gt;=17,E38&lt;=13),"午 後",IF(AND(C38&gt;=13,E38&lt;=17),E38-C38,IF(AND(C38&lt;13,E38&lt;17),E38-13,IF(AND(C38&gt;13,E38&gt;17),17-C38))))))</f>
        <v>午後</v>
      </c>
      <c r="J38" s="48">
        <f>IF(I38="-","-",IF(I38="午後",VLOOKUP(A38,施設設備使用料!B$1:I$190,6,FALSE),IF(AND(I38&gt;0,I38&lt;4),I38*VLOOKUP(A38,施設設備使用料!B$1:I$190,2,FALSE),IF(I38="午 後","-"))))</f>
        <v>1200</v>
      </c>
      <c r="K38" s="50" t="str">
        <f>IF(OR(A38=施設設備使用料!B$49,A38=施設設備使用料!B$50,A38=施設設備使用料!B$51,A38=施設設備使用料!B$52,A38=施設設備使用料!B$89,A38=施設設備使用料!B$90),"-",IF(AND(C38&lt;=17,E38&gt;=21),"夜間",IF(C38&gt;=21,"夜 間",IF(AND(C38&gt;=17,E38&lt;=21),E38-C38,IF(E38&lt;=17,"夜 間",IF(AND(C38&lt;=17,E38&lt;24),E38-17,IF(AND(C38&gt;17,E38&gt;21),21-C38,"夜 間")))))))</f>
        <v>夜間</v>
      </c>
      <c r="L38" s="48">
        <f>IF(K38="-","-",IF(K38="夜間",VLOOKUP(A38,施設設備使用料!B$1:I$190,7,FALSE),IF(AND(K38&gt;0,K38&lt;4),K38*VLOOKUP(A38,施設設備使用料!B$1:J$190,9,FALSE),IF(K38="夜 間","-"))))</f>
        <v>1200</v>
      </c>
      <c r="M38" s="49">
        <f>IF(OR(A38=施設設備使用料!B$49,A38=施設設備使用料!B$50,A38=施設設備使用料!B$51,A38=施設設備使用料!B$52,A38=施設設備使用料!B$89,A38=施設設備使用料!B$90),"-",IF(AND(C38&lt;9,E38&gt;21),9-C38+E38-21,IF(AND(C38&lt;9,E38&gt;=9),9-C38,IF(AND(C38&gt;=9,E38&lt;=21),"-",IF(AND(C38&lt;=21,E38&lt;=24),E38-21)))))</f>
        <v>2</v>
      </c>
      <c r="N38" s="48">
        <f>IF(M38="-","-",IF(AND(M38&gt;0,M38&lt;13),M38*VLOOKUP(A38,施設設備使用料!B$1:I$190,8,FALSE)))</f>
        <v>600</v>
      </c>
      <c r="O38" s="47">
        <f t="shared" si="0"/>
        <v>4200</v>
      </c>
      <c r="P38" s="26" t="str">
        <f t="shared" si="1"/>
        <v/>
      </c>
    </row>
    <row r="39" spans="1:16" ht="32.25" customHeight="1">
      <c r="A39" s="57" t="s">
        <v>72</v>
      </c>
      <c r="B39" s="56">
        <v>43727</v>
      </c>
      <c r="C39" s="55">
        <v>8</v>
      </c>
      <c r="D39" s="54" t="s">
        <v>276</v>
      </c>
      <c r="E39" s="54">
        <v>22</v>
      </c>
      <c r="F39" s="53" t="s">
        <v>275</v>
      </c>
      <c r="G39" s="52" t="str">
        <f>IF(OR(A39=施設設備使用料!B$49,A39=施設設備使用料!B$50,A39=施設設備使用料!B$51,A39=施設設備使用料!B$52,A39=施設設備使用料!B$89,A39=施設設備使用料!B$90),"全日",IF(AND(C39&lt;=9,E39&gt;=13),"午前",IF(C39&gt;=13,"午 前",IF(AND(C39&gt;=9,E39&lt;=13),E39-C39,IF(E39&lt;=9,"午 前",IF(AND(C39&lt;9,E39&lt;13),E39-9,IF(AND(C39&gt;9,E39&gt;13),13-C39)))))))</f>
        <v>午前</v>
      </c>
      <c r="H39" s="48">
        <f>IF(G39="全日",VLOOKUP(A39,施設設備使用料!B$1:I$190,4,FALSE),IF(G39="午前",VLOOKUP(A39,施設設備使用料!B$1:I$190,5,FALSE),IF(AND(G39&gt;0,G39&lt;4),G39*VLOOKUP(A39,施設設備使用料!B$1:I$190,2,FALSE),IF(G39="午 前","-"))))</f>
        <v>560</v>
      </c>
      <c r="I39" s="51" t="str">
        <f>IF(OR(A39=施設設備使用料!B$49,A39=施設設備使用料!B$50,A39=施設設備使用料!B$51,A39=施設設備使用料!B$52,A39=施設設備使用料!B$89,A39=施設設備使用料!B$90),"-",IF(AND(C39&lt;=13,E39&gt;=17),"午後",IF(OR(C39&gt;=17,E39&lt;=13),"午 後",IF(AND(C39&gt;=13,E39&lt;=17),E39-C39,IF(AND(C39&lt;13,E39&lt;17),E39-13,IF(AND(C39&gt;13,E39&gt;17),17-C39))))))</f>
        <v>午後</v>
      </c>
      <c r="J39" s="48">
        <f>IF(I39="-","-",IF(I39="午後",VLOOKUP(A39,施設設備使用料!B$1:I$190,6,FALSE),IF(AND(I39&gt;0,I39&lt;4),I39*VLOOKUP(A39,施設設備使用料!B$1:I$190,2,FALSE),IF(I39="午 後","-"))))</f>
        <v>560</v>
      </c>
      <c r="K39" s="50" t="str">
        <f>IF(OR(A39=施設設備使用料!B$49,A39=施設設備使用料!B$50,A39=施設設備使用料!B$51,A39=施設設備使用料!B$52,A39=施設設備使用料!B$89,A39=施設設備使用料!B$90),"-",IF(AND(C39&lt;=17,E39&gt;=21),"夜間",IF(C39&gt;=21,"夜 間",IF(AND(C39&gt;=17,E39&lt;=21),E39-C39,IF(E39&lt;=17,"夜 間",IF(AND(C39&lt;=17,E39&lt;24),E39-17,IF(AND(C39&gt;17,E39&gt;21),21-C39,"夜 間")))))))</f>
        <v>夜間</v>
      </c>
      <c r="L39" s="48">
        <f>IF(K39="-","-",IF(K39="夜間",VLOOKUP(A39,施設設備使用料!B$1:I$190,7,FALSE),IF(AND(K39&gt;0,K39&lt;4),K39*VLOOKUP(A39,施設設備使用料!B$1:J$190,9,FALSE),IF(K39="夜 間","-"))))</f>
        <v>560</v>
      </c>
      <c r="M39" s="49">
        <f>IF(OR(A39=施設設備使用料!B$49,A39=施設設備使用料!B$50,A39=施設設備使用料!B$51,A39=施設設備使用料!B$52,A39=施設設備使用料!B$89,A39=施設設備使用料!B$90),"-",IF(AND(C39&lt;9,E39&gt;21),9-C39+E39-21,IF(AND(C39&lt;9,E39&gt;=9),9-C39,IF(AND(C39&gt;=9,E39&lt;=21),"-",IF(AND(C39&lt;=21,E39&lt;=24),E39-21)))))</f>
        <v>2</v>
      </c>
      <c r="N39" s="48">
        <f>IF(M39="-","-",IF(AND(M39&gt;0,M39&lt;13),M39*VLOOKUP(A39,施設設備使用料!B$1:I$190,8,FALSE)))</f>
        <v>280</v>
      </c>
      <c r="O39" s="47">
        <f t="shared" si="0"/>
        <v>1960</v>
      </c>
      <c r="P39" s="26" t="str">
        <f t="shared" si="1"/>
        <v/>
      </c>
    </row>
    <row r="40" spans="1:16" ht="32.25" customHeight="1">
      <c r="A40" s="57" t="s">
        <v>71</v>
      </c>
      <c r="B40" s="56">
        <v>43727</v>
      </c>
      <c r="C40" s="55">
        <v>8</v>
      </c>
      <c r="D40" s="54" t="s">
        <v>276</v>
      </c>
      <c r="E40" s="54">
        <v>22</v>
      </c>
      <c r="F40" s="53" t="s">
        <v>275</v>
      </c>
      <c r="G40" s="52" t="str">
        <f>IF(OR(A40=施設設備使用料!B$49,A40=施設設備使用料!B$50,A40=施設設備使用料!B$51,A40=施設設備使用料!B$52,A40=施設設備使用料!B$89,A40=施設設備使用料!B$90),"全日",IF(AND(C40&lt;=9,E40&gt;=13),"午前",IF(C40&gt;=13,"午 前",IF(AND(C40&gt;=9,E40&lt;=13),E40-C40,IF(E40&lt;=9,"午 前",IF(AND(C40&lt;9,E40&lt;13),E40-9,IF(AND(C40&gt;9,E40&gt;13),13-C40)))))))</f>
        <v>午前</v>
      </c>
      <c r="H40" s="48">
        <f>IF(G40="全日",VLOOKUP(A40,施設設備使用料!B$1:I$190,4,FALSE),IF(G40="午前",VLOOKUP(A40,施設設備使用料!B$1:I$190,5,FALSE),IF(AND(G40&gt;0,G40&lt;4),G40*VLOOKUP(A40,施設設備使用料!B$1:I$190,2,FALSE),IF(G40="午 前","-"))))</f>
        <v>17800</v>
      </c>
      <c r="I40" s="51" t="str">
        <f>IF(OR(A40=施設設備使用料!B$49,A40=施設設備使用料!B$50,A40=施設設備使用料!B$51,A40=施設設備使用料!B$52,A40=施設設備使用料!B$89,A40=施設設備使用料!B$90),"-",IF(AND(C40&lt;=13,E40&gt;=17),"午後",IF(OR(C40&gt;=17,E40&lt;=13),"午 後",IF(AND(C40&gt;=13,E40&lt;=17),E40-C40,IF(AND(C40&lt;13,E40&lt;17),E40-13,IF(AND(C40&gt;13,E40&gt;17),17-C40))))))</f>
        <v>午後</v>
      </c>
      <c r="J40" s="48">
        <f>IF(I40="-","-",IF(I40="午後",VLOOKUP(A40,施設設備使用料!B$1:I$190,6,FALSE),IF(AND(I40&gt;0,I40&lt;4),I40*VLOOKUP(A40,施設設備使用料!B$1:I$190,2,FALSE),IF(I40="午 後","-"))))</f>
        <v>17800</v>
      </c>
      <c r="K40" s="50" t="str">
        <f>IF(OR(A40=施設設備使用料!B$49,A40=施設設備使用料!B$50,A40=施設設備使用料!B$51,A40=施設設備使用料!B$52,A40=施設設備使用料!B$89,A40=施設設備使用料!B$90),"-",IF(AND(C40&lt;=17,E40&gt;=21),"夜間",IF(C40&gt;=21,"夜 間",IF(AND(C40&gt;=17,E40&lt;=21),E40-C40,IF(E40&lt;=17,"夜 間",IF(AND(C40&lt;=17,E40&lt;24),E40-17,IF(AND(C40&gt;17,E40&gt;21),21-C40,"夜 間")))))))</f>
        <v>夜間</v>
      </c>
      <c r="L40" s="48">
        <f>IF(K40="-","-",IF(K40="夜間",VLOOKUP(A40,施設設備使用料!B$1:I$190,7,FALSE),IF(AND(K40&gt;0,K40&lt;4),K40*VLOOKUP(A40,施設設備使用料!B$1:J$190,9,FALSE),IF(K40="夜 間","-"))))</f>
        <v>17800</v>
      </c>
      <c r="M40" s="49">
        <f>IF(OR(A40=施設設備使用料!B$49,A40=施設設備使用料!B$50,A40=施設設備使用料!B$51,A40=施設設備使用料!B$52,A40=施設設備使用料!B$89,A40=施設設備使用料!B$90),"-",IF(AND(C40&lt;9,E40&gt;21),9-C40+E40-21,IF(AND(C40&lt;9,E40&gt;=9),9-C40,IF(AND(C40&gt;=9,E40&lt;=21),"-",IF(AND(C40&lt;=21,E40&lt;=24),E40-21)))))</f>
        <v>2</v>
      </c>
      <c r="N40" s="48">
        <f>IF(M40="-","-",IF(AND(M40&gt;0,M40&lt;13),M40*VLOOKUP(A40,施設設備使用料!B$1:I$190,8,FALSE)))</f>
        <v>8900</v>
      </c>
      <c r="O40" s="47">
        <f t="shared" si="0"/>
        <v>62300</v>
      </c>
      <c r="P40" s="26" t="str">
        <f t="shared" si="1"/>
        <v/>
      </c>
    </row>
    <row r="41" spans="1:16" ht="32.25" customHeight="1">
      <c r="A41" s="57" t="s">
        <v>70</v>
      </c>
      <c r="B41" s="56">
        <v>43727</v>
      </c>
      <c r="C41" s="55">
        <v>8</v>
      </c>
      <c r="D41" s="54" t="s">
        <v>276</v>
      </c>
      <c r="E41" s="54">
        <v>22</v>
      </c>
      <c r="F41" s="53" t="s">
        <v>275</v>
      </c>
      <c r="G41" s="52" t="str">
        <f>IF(OR(A41=施設設備使用料!B$49,A41=施設設備使用料!B$50,A41=施設設備使用料!B$51,A41=施設設備使用料!B$52,A41=施設設備使用料!B$89,A41=施設設備使用料!B$90),"全日",IF(AND(C41&lt;=9,E41&gt;=13),"午前",IF(C41&gt;=13,"午 前",IF(AND(C41&gt;=9,E41&lt;=13),E41-C41,IF(E41&lt;=9,"午 前",IF(AND(C41&lt;9,E41&lt;13),E41-9,IF(AND(C41&gt;9,E41&gt;13),13-C41)))))))</f>
        <v>午前</v>
      </c>
      <c r="H41" s="48">
        <f>IF(G41="全日",VLOOKUP(A41,施設設備使用料!B$1:I$190,4,FALSE),IF(G41="午前",VLOOKUP(A41,施設設備使用料!B$1:I$190,5,FALSE),IF(AND(G41&gt;0,G41&lt;4),G41*VLOOKUP(A41,施設設備使用料!B$1:I$190,2,FALSE),IF(G41="午 前","-"))))</f>
        <v>17240</v>
      </c>
      <c r="I41" s="51" t="str">
        <f>IF(OR(A41=施設設備使用料!B$49,A41=施設設備使用料!B$50,A41=施設設備使用料!B$51,A41=施設設備使用料!B$52,A41=施設設備使用料!B$89,A41=施設設備使用料!B$90),"-",IF(AND(C41&lt;=13,E41&gt;=17),"午後",IF(OR(C41&gt;=17,E41&lt;=13),"午 後",IF(AND(C41&gt;=13,E41&lt;=17),E41-C41,IF(AND(C41&lt;13,E41&lt;17),E41-13,IF(AND(C41&gt;13,E41&gt;17),17-C41))))))</f>
        <v>午後</v>
      </c>
      <c r="J41" s="48">
        <f>IF(I41="-","-",IF(I41="午後",VLOOKUP(A41,施設設備使用料!B$1:I$190,6,FALSE),IF(AND(I41&gt;0,I41&lt;4),I41*VLOOKUP(A41,施設設備使用料!B$1:I$190,2,FALSE),IF(I41="午 後","-"))))</f>
        <v>17240</v>
      </c>
      <c r="K41" s="50" t="str">
        <f>IF(OR(A41=施設設備使用料!B$49,A41=施設設備使用料!B$50,A41=施設設備使用料!B$51,A41=施設設備使用料!B$52,A41=施設設備使用料!B$89,A41=施設設備使用料!B$90),"-",IF(AND(C41&lt;=17,E41&gt;=21),"夜間",IF(C41&gt;=21,"夜 間",IF(AND(C41&gt;=17,E41&lt;=21),E41-C41,IF(E41&lt;=17,"夜 間",IF(AND(C41&lt;=17,E41&lt;24),E41-17,IF(AND(C41&gt;17,E41&gt;21),21-C41,"夜 間")))))))</f>
        <v>夜間</v>
      </c>
      <c r="L41" s="48">
        <f>IF(K41="-","-",IF(K41="夜間",VLOOKUP(A41,施設設備使用料!B$1:I$190,7,FALSE),IF(AND(K41&gt;0,K41&lt;4),K41*VLOOKUP(A41,施設設備使用料!B$1:J$190,9,FALSE),IF(K41="夜 間","-"))))</f>
        <v>17240</v>
      </c>
      <c r="M41" s="49">
        <f>IF(OR(A41=施設設備使用料!B$49,A41=施設設備使用料!B$50,A41=施設設備使用料!B$51,A41=施設設備使用料!B$52,A41=施設設備使用料!B$89,A41=施設設備使用料!B$90),"-",IF(AND(C41&lt;9,E41&gt;21),9-C41+E41-21,IF(AND(C41&lt;9,E41&gt;=9),9-C41,IF(AND(C41&gt;=9,E41&lt;=21),"-",IF(AND(C41&lt;=21,E41&lt;=24),E41-21)))))</f>
        <v>2</v>
      </c>
      <c r="N41" s="48">
        <f>IF(M41="-","-",IF(AND(M41&gt;0,M41&lt;13),M41*VLOOKUP(A41,施設設備使用料!B$1:I$190,8,FALSE)))</f>
        <v>8620</v>
      </c>
      <c r="O41" s="47">
        <f t="shared" si="0"/>
        <v>60340</v>
      </c>
      <c r="P41" s="26" t="str">
        <f t="shared" si="1"/>
        <v/>
      </c>
    </row>
    <row r="42" spans="1:16" ht="32.25" customHeight="1">
      <c r="A42" s="57" t="s">
        <v>69</v>
      </c>
      <c r="B42" s="56">
        <v>43727</v>
      </c>
      <c r="C42" s="55">
        <v>8</v>
      </c>
      <c r="D42" s="54" t="s">
        <v>276</v>
      </c>
      <c r="E42" s="54">
        <v>22</v>
      </c>
      <c r="F42" s="53" t="s">
        <v>275</v>
      </c>
      <c r="G42" s="52" t="str">
        <f>IF(OR(A42=施設設備使用料!B$49,A42=施設設備使用料!B$50,A42=施設設備使用料!B$51,A42=施設設備使用料!B$52,A42=施設設備使用料!B$89,A42=施設設備使用料!B$90),"全日",IF(AND(C42&lt;=9,E42&gt;=13),"午前",IF(C42&gt;=13,"午 前",IF(AND(C42&gt;=9,E42&lt;=13),E42-C42,IF(E42&lt;=9,"午 前",IF(AND(C42&lt;9,E42&lt;13),E42-9,IF(AND(C42&gt;9,E42&gt;13),13-C42)))))))</f>
        <v>午前</v>
      </c>
      <c r="H42" s="48">
        <f>IF(G42="全日",VLOOKUP(A42,施設設備使用料!B$1:I$190,4,FALSE),IF(G42="午前",VLOOKUP(A42,施設設備使用料!B$1:I$190,5,FALSE),IF(AND(G42&gt;0,G42&lt;4),G42*VLOOKUP(A42,施設設備使用料!B$1:I$190,2,FALSE),IF(G42="午 前","-"))))</f>
        <v>6760</v>
      </c>
      <c r="I42" s="51" t="str">
        <f>IF(OR(A42=施設設備使用料!B$49,A42=施設設備使用料!B$50,A42=施設設備使用料!B$51,A42=施設設備使用料!B$52,A42=施設設備使用料!B$89,A42=施設設備使用料!B$90),"-",IF(AND(C42&lt;=13,E42&gt;=17),"午後",IF(OR(C42&gt;=17,E42&lt;=13),"午 後",IF(AND(C42&gt;=13,E42&lt;=17),E42-C42,IF(AND(C42&lt;13,E42&lt;17),E42-13,IF(AND(C42&gt;13,E42&gt;17),17-C42))))))</f>
        <v>午後</v>
      </c>
      <c r="J42" s="48">
        <f>IF(I42="-","-",IF(I42="午後",VLOOKUP(A42,施設設備使用料!B$1:I$190,6,FALSE),IF(AND(I42&gt;0,I42&lt;4),I42*VLOOKUP(A42,施設設備使用料!B$1:I$190,2,FALSE),IF(I42="午 後","-"))))</f>
        <v>6760</v>
      </c>
      <c r="K42" s="50" t="str">
        <f>IF(OR(A42=施設設備使用料!B$49,A42=施設設備使用料!B$50,A42=施設設備使用料!B$51,A42=施設設備使用料!B$52,A42=施設設備使用料!B$89,A42=施設設備使用料!B$90),"-",IF(AND(C42&lt;=17,E42&gt;=21),"夜間",IF(C42&gt;=21,"夜 間",IF(AND(C42&gt;=17,E42&lt;=21),E42-C42,IF(E42&lt;=17,"夜 間",IF(AND(C42&lt;=17,E42&lt;24),E42-17,IF(AND(C42&gt;17,E42&gt;21),21-C42,"夜 間")))))))</f>
        <v>夜間</v>
      </c>
      <c r="L42" s="48">
        <f>IF(K42="-","-",IF(K42="夜間",VLOOKUP(A42,施設設備使用料!B$1:I$190,7,FALSE),IF(AND(K42&gt;0,K42&lt;4),K42*VLOOKUP(A42,施設設備使用料!B$1:J$190,9,FALSE),IF(K42="夜 間","-"))))</f>
        <v>6760</v>
      </c>
      <c r="M42" s="49">
        <f>IF(OR(A42=施設設備使用料!B$49,A42=施設設備使用料!B$50,A42=施設設備使用料!B$51,A42=施設設備使用料!B$52,A42=施設設備使用料!B$89,A42=施設設備使用料!B$90),"-",IF(AND(C42&lt;9,E42&gt;21),9-C42+E42-21,IF(AND(C42&lt;9,E42&gt;=9),9-C42,IF(AND(C42&gt;=9,E42&lt;=21),"-",IF(AND(C42&lt;=21,E42&lt;=24),E42-21)))))</f>
        <v>2</v>
      </c>
      <c r="N42" s="48">
        <f>IF(M42="-","-",IF(AND(M42&gt;0,M42&lt;13),M42*VLOOKUP(A42,施設設備使用料!B$1:I$190,8,FALSE)))</f>
        <v>3380</v>
      </c>
      <c r="O42" s="47">
        <f t="shared" si="0"/>
        <v>23660</v>
      </c>
      <c r="P42" s="26" t="str">
        <f t="shared" si="1"/>
        <v/>
      </c>
    </row>
    <row r="43" spans="1:16" ht="32.25" customHeight="1">
      <c r="A43" s="57" t="s">
        <v>68</v>
      </c>
      <c r="B43" s="56">
        <v>43727</v>
      </c>
      <c r="C43" s="55">
        <v>8</v>
      </c>
      <c r="D43" s="54" t="s">
        <v>276</v>
      </c>
      <c r="E43" s="54">
        <v>22</v>
      </c>
      <c r="F43" s="53" t="s">
        <v>275</v>
      </c>
      <c r="G43" s="52" t="str">
        <f>IF(OR(A43=施設設備使用料!B$49,A43=施設設備使用料!B$50,A43=施設設備使用料!B$51,A43=施設設備使用料!B$52,A43=施設設備使用料!B$89,A43=施設設備使用料!B$90),"全日",IF(AND(C43&lt;=9,E43&gt;=13),"午前",IF(C43&gt;=13,"午 前",IF(AND(C43&gt;=9,E43&lt;=13),E43-C43,IF(E43&lt;=9,"午 前",IF(AND(C43&lt;9,E43&lt;13),E43-9,IF(AND(C43&gt;9,E43&gt;13),13-C43)))))))</f>
        <v>午前</v>
      </c>
      <c r="H43" s="48">
        <f>IF(G43="全日",VLOOKUP(A43,施設設備使用料!B$1:I$190,4,FALSE),IF(G43="午前",VLOOKUP(A43,施設設備使用料!B$1:I$190,5,FALSE),IF(AND(G43&gt;0,G43&lt;4),G43*VLOOKUP(A43,施設設備使用料!B$1:I$190,2,FALSE),IF(G43="午 前","-"))))</f>
        <v>10080</v>
      </c>
      <c r="I43" s="51" t="str">
        <f>IF(OR(A43=施設設備使用料!B$49,A43=施設設備使用料!B$50,A43=施設設備使用料!B$51,A43=施設設備使用料!B$52,A43=施設設備使用料!B$89,A43=施設設備使用料!B$90),"-",IF(AND(C43&lt;=13,E43&gt;=17),"午後",IF(OR(C43&gt;=17,E43&lt;=13),"午 後",IF(AND(C43&gt;=13,E43&lt;=17),E43-C43,IF(AND(C43&lt;13,E43&lt;17),E43-13,IF(AND(C43&gt;13,E43&gt;17),17-C43))))))</f>
        <v>午後</v>
      </c>
      <c r="J43" s="48">
        <f>IF(I43="-","-",IF(I43="午後",VLOOKUP(A43,施設設備使用料!B$1:I$190,6,FALSE),IF(AND(I43&gt;0,I43&lt;4),I43*VLOOKUP(A43,施設設備使用料!B$1:I$190,2,FALSE),IF(I43="午 後","-"))))</f>
        <v>10080</v>
      </c>
      <c r="K43" s="50" t="str">
        <f>IF(OR(A43=施設設備使用料!B$49,A43=施設設備使用料!B$50,A43=施設設備使用料!B$51,A43=施設設備使用料!B$52,A43=施設設備使用料!B$89,A43=施設設備使用料!B$90),"-",IF(AND(C43&lt;=17,E43&gt;=21),"夜間",IF(C43&gt;=21,"夜 間",IF(AND(C43&gt;=17,E43&lt;=21),E43-C43,IF(E43&lt;=17,"夜 間",IF(AND(C43&lt;=17,E43&lt;24),E43-17,IF(AND(C43&gt;17,E43&gt;21),21-C43,"夜 間")))))))</f>
        <v>夜間</v>
      </c>
      <c r="L43" s="48">
        <f>IF(K43="-","-",IF(K43="夜間",VLOOKUP(A43,施設設備使用料!B$1:I$190,7,FALSE),IF(AND(K43&gt;0,K43&lt;4),K43*VLOOKUP(A43,施設設備使用料!B$1:J$190,9,FALSE),IF(K43="夜 間","-"))))</f>
        <v>10080</v>
      </c>
      <c r="M43" s="49">
        <f>IF(OR(A43=施設設備使用料!B$49,A43=施設設備使用料!B$50,A43=施設設備使用料!B$51,A43=施設設備使用料!B$52,A43=施設設備使用料!B$89,A43=施設設備使用料!B$90),"-",IF(AND(C43&lt;9,E43&gt;21),9-C43+E43-21,IF(AND(C43&lt;9,E43&gt;=9),9-C43,IF(AND(C43&gt;=9,E43&lt;=21),"-",IF(AND(C43&lt;=21,E43&lt;=24),E43-21)))))</f>
        <v>2</v>
      </c>
      <c r="N43" s="48">
        <f>IF(M43="-","-",IF(AND(M43&gt;0,M43&lt;13),M43*VLOOKUP(A43,施設設備使用料!B$1:I$190,8,FALSE)))</f>
        <v>5040</v>
      </c>
      <c r="O43" s="47">
        <f t="shared" si="0"/>
        <v>35280</v>
      </c>
      <c r="P43" s="26" t="str">
        <f t="shared" si="1"/>
        <v/>
      </c>
    </row>
    <row r="44" spans="1:16" ht="32.25" customHeight="1">
      <c r="A44" s="57" t="s">
        <v>67</v>
      </c>
      <c r="B44" s="56">
        <v>43727</v>
      </c>
      <c r="C44" s="55">
        <v>8</v>
      </c>
      <c r="D44" s="54" t="s">
        <v>276</v>
      </c>
      <c r="E44" s="54">
        <v>22</v>
      </c>
      <c r="F44" s="53" t="s">
        <v>275</v>
      </c>
      <c r="G44" s="52" t="str">
        <f>IF(OR(A44=施設設備使用料!B$49,A44=施設設備使用料!B$50,A44=施設設備使用料!B$51,A44=施設設備使用料!B$52,A44=施設設備使用料!B$89,A44=施設設備使用料!B$90),"全日",IF(AND(C44&lt;=9,E44&gt;=13),"午前",IF(C44&gt;=13,"午 前",IF(AND(C44&gt;=9,E44&lt;=13),E44-C44,IF(E44&lt;=9,"午 前",IF(AND(C44&lt;9,E44&lt;13),E44-9,IF(AND(C44&gt;9,E44&gt;13),13-C44)))))))</f>
        <v>午前</v>
      </c>
      <c r="H44" s="48">
        <f>IF(G44="全日",VLOOKUP(A44,施設設備使用料!B$1:I$190,4,FALSE),IF(G44="午前",VLOOKUP(A44,施設設備使用料!B$1:I$190,5,FALSE),IF(AND(G44&gt;0,G44&lt;4),G44*VLOOKUP(A44,施設設備使用料!B$1:I$190,2,FALSE),IF(G44="午 前","-"))))</f>
        <v>11120</v>
      </c>
      <c r="I44" s="51" t="str">
        <f>IF(OR(A44=施設設備使用料!B$49,A44=施設設備使用料!B$50,A44=施設設備使用料!B$51,A44=施設設備使用料!B$52,A44=施設設備使用料!B$89,A44=施設設備使用料!B$90),"-",IF(AND(C44&lt;=13,E44&gt;=17),"午後",IF(OR(C44&gt;=17,E44&lt;=13),"午 後",IF(AND(C44&gt;=13,E44&lt;=17),E44-C44,IF(AND(C44&lt;13,E44&lt;17),E44-13,IF(AND(C44&gt;13,E44&gt;17),17-C44))))))</f>
        <v>午後</v>
      </c>
      <c r="J44" s="48">
        <f>IF(I44="-","-",IF(I44="午後",VLOOKUP(A44,施設設備使用料!B$1:I$190,6,FALSE),IF(AND(I44&gt;0,I44&lt;4),I44*VLOOKUP(A44,施設設備使用料!B$1:I$190,2,FALSE),IF(I44="午 後","-"))))</f>
        <v>11120</v>
      </c>
      <c r="K44" s="50" t="str">
        <f>IF(OR(A44=施設設備使用料!B$49,A44=施設設備使用料!B$50,A44=施設設備使用料!B$51,A44=施設設備使用料!B$52,A44=施設設備使用料!B$89,A44=施設設備使用料!B$90),"-",IF(AND(C44&lt;=17,E44&gt;=21),"夜間",IF(C44&gt;=21,"夜 間",IF(AND(C44&gt;=17,E44&lt;=21),E44-C44,IF(E44&lt;=17,"夜 間",IF(AND(C44&lt;=17,E44&lt;24),E44-17,IF(AND(C44&gt;17,E44&gt;21),21-C44,"夜 間")))))))</f>
        <v>夜間</v>
      </c>
      <c r="L44" s="48">
        <f>IF(K44="-","-",IF(K44="夜間",VLOOKUP(A44,施設設備使用料!B$1:I$190,7,FALSE),IF(AND(K44&gt;0,K44&lt;4),K44*VLOOKUP(A44,施設設備使用料!B$1:J$190,9,FALSE),IF(K44="夜 間","-"))))</f>
        <v>11120</v>
      </c>
      <c r="M44" s="49">
        <f>IF(OR(A44=施設設備使用料!B$49,A44=施設設備使用料!B$50,A44=施設設備使用料!B$51,A44=施設設備使用料!B$52,A44=施設設備使用料!B$89,A44=施設設備使用料!B$90),"-",IF(AND(C44&lt;9,E44&gt;21),9-C44+E44-21,IF(AND(C44&lt;9,E44&gt;=9),9-C44,IF(AND(C44&gt;=9,E44&lt;=21),"-",IF(AND(C44&lt;=21,E44&lt;=24),E44-21)))))</f>
        <v>2</v>
      </c>
      <c r="N44" s="48">
        <f>IF(M44="-","-",IF(AND(M44&gt;0,M44&lt;13),M44*VLOOKUP(A44,施設設備使用料!B$1:I$190,8,FALSE)))</f>
        <v>5560</v>
      </c>
      <c r="O44" s="47">
        <f t="shared" si="0"/>
        <v>38920</v>
      </c>
      <c r="P44" s="26" t="str">
        <f t="shared" si="1"/>
        <v/>
      </c>
    </row>
    <row r="45" spans="1:16" ht="32.25" customHeight="1">
      <c r="A45" s="57" t="s">
        <v>66</v>
      </c>
      <c r="B45" s="56">
        <v>43727</v>
      </c>
      <c r="C45" s="55">
        <v>8</v>
      </c>
      <c r="D45" s="54" t="s">
        <v>276</v>
      </c>
      <c r="E45" s="54">
        <v>22</v>
      </c>
      <c r="F45" s="53" t="s">
        <v>275</v>
      </c>
      <c r="G45" s="52" t="str">
        <f>IF(OR(A45=施設設備使用料!B$49,A45=施設設備使用料!B$50,A45=施設設備使用料!B$51,A45=施設設備使用料!B$52,A45=施設設備使用料!B$89,A45=施設設備使用料!B$90),"全日",IF(AND(C45&lt;=9,E45&gt;=13),"午前",IF(C45&gt;=13,"午 前",IF(AND(C45&gt;=9,E45&lt;=13),E45-C45,IF(E45&lt;=9,"午 前",IF(AND(C45&lt;9,E45&lt;13),E45-9,IF(AND(C45&gt;9,E45&gt;13),13-C45)))))))</f>
        <v>午前</v>
      </c>
      <c r="H45" s="48">
        <f>IF(G45="全日",VLOOKUP(A45,施設設備使用料!B$1:I$190,4,FALSE),IF(G45="午前",VLOOKUP(A45,施設設備使用料!B$1:I$190,5,FALSE),IF(AND(G45&gt;0,G45&lt;4),G45*VLOOKUP(A45,施設設備使用料!B$1:I$190,2,FALSE),IF(G45="午 前","-"))))</f>
        <v>960</v>
      </c>
      <c r="I45" s="51" t="str">
        <f>IF(OR(A45=施設設備使用料!B$49,A45=施設設備使用料!B$50,A45=施設設備使用料!B$51,A45=施設設備使用料!B$52,A45=施設設備使用料!B$89,A45=施設設備使用料!B$90),"-",IF(AND(C45&lt;=13,E45&gt;=17),"午後",IF(OR(C45&gt;=17,E45&lt;=13),"午 後",IF(AND(C45&gt;=13,E45&lt;=17),E45-C45,IF(AND(C45&lt;13,E45&lt;17),E45-13,IF(AND(C45&gt;13,E45&gt;17),17-C45))))))</f>
        <v>午後</v>
      </c>
      <c r="J45" s="48">
        <f>IF(I45="-","-",IF(I45="午後",VLOOKUP(A45,施設設備使用料!B$1:I$190,6,FALSE),IF(AND(I45&gt;0,I45&lt;4),I45*VLOOKUP(A45,施設設備使用料!B$1:I$190,2,FALSE),IF(I45="午 後","-"))))</f>
        <v>960</v>
      </c>
      <c r="K45" s="50" t="str">
        <f>IF(OR(A45=施設設備使用料!B$49,A45=施設設備使用料!B$50,A45=施設設備使用料!B$51,A45=施設設備使用料!B$52,A45=施設設備使用料!B$89,A45=施設設備使用料!B$90),"-",IF(AND(C45&lt;=17,E45&gt;=21),"夜間",IF(C45&gt;=21,"夜 間",IF(AND(C45&gt;=17,E45&lt;=21),E45-C45,IF(E45&lt;=17,"夜 間",IF(AND(C45&lt;=17,E45&lt;24),E45-17,IF(AND(C45&gt;17,E45&gt;21),21-C45,"夜 間")))))))</f>
        <v>夜間</v>
      </c>
      <c r="L45" s="48">
        <f>IF(K45="-","-",IF(K45="夜間",VLOOKUP(A45,施設設備使用料!B$1:I$190,7,FALSE),IF(AND(K45&gt;0,K45&lt;4),K45*VLOOKUP(A45,施設設備使用料!B$1:J$190,9,FALSE),IF(K45="夜 間","-"))))</f>
        <v>960</v>
      </c>
      <c r="M45" s="49">
        <f>IF(OR(A45=施設設備使用料!B$49,A45=施設設備使用料!B$50,A45=施設設備使用料!B$51,A45=施設設備使用料!B$52,A45=施設設備使用料!B$89,A45=施設設備使用料!B$90),"-",IF(AND(C45&lt;9,E45&gt;21),9-C45+E45-21,IF(AND(C45&lt;9,E45&gt;=9),9-C45,IF(AND(C45&gt;=9,E45&lt;=21),"-",IF(AND(C45&lt;=21,E45&lt;=24),E45-21)))))</f>
        <v>2</v>
      </c>
      <c r="N45" s="48">
        <f>IF(M45="-","-",IF(AND(M45&gt;0,M45&lt;13),M45*VLOOKUP(A45,施設設備使用料!B$1:I$190,8,FALSE)))</f>
        <v>480</v>
      </c>
      <c r="O45" s="47">
        <f t="shared" si="0"/>
        <v>3360</v>
      </c>
      <c r="P45" s="26" t="str">
        <f t="shared" si="1"/>
        <v/>
      </c>
    </row>
    <row r="46" spans="1:16" s="32" customFormat="1">
      <c r="B46" s="40"/>
      <c r="C46" s="40"/>
      <c r="D46" s="40"/>
      <c r="E46" s="40"/>
      <c r="F46" s="40"/>
      <c r="G46" s="38"/>
      <c r="H46" s="39"/>
      <c r="I46" s="38"/>
      <c r="J46" s="39"/>
      <c r="K46" s="46"/>
      <c r="L46" s="39"/>
      <c r="M46" s="45"/>
      <c r="N46" s="39"/>
      <c r="O46" s="44"/>
    </row>
    <row r="47" spans="1:16" s="32" customFormat="1" ht="18.75" thickBot="1">
      <c r="B47" s="40"/>
      <c r="C47" s="40"/>
      <c r="D47" s="40"/>
      <c r="E47" s="40"/>
      <c r="F47" s="40"/>
      <c r="G47" s="38"/>
      <c r="H47" s="39"/>
      <c r="I47" s="38"/>
      <c r="L47" s="43"/>
      <c r="M47" s="42" t="s">
        <v>274</v>
      </c>
      <c r="N47" s="222">
        <f>SUMIF(O11:O45,"&lt;&gt;#VALUE!")</f>
        <v>1113690</v>
      </c>
      <c r="O47" s="222"/>
      <c r="P47" s="41"/>
    </row>
    <row r="48" spans="1:16" s="32" customFormat="1" ht="18">
      <c r="B48" s="40"/>
      <c r="C48" s="40"/>
      <c r="D48" s="40"/>
      <c r="E48" s="40"/>
      <c r="F48" s="40"/>
      <c r="G48" s="38"/>
      <c r="H48" s="39"/>
      <c r="I48" s="38"/>
      <c r="K48" s="37"/>
      <c r="L48" s="36"/>
      <c r="M48" s="35"/>
      <c r="N48" s="34"/>
      <c r="O48" s="34"/>
      <c r="P48" s="33"/>
    </row>
    <row r="49" spans="15:15">
      <c r="O49" s="31"/>
    </row>
  </sheetData>
  <mergeCells count="3">
    <mergeCell ref="A1:O2"/>
    <mergeCell ref="C10:F10"/>
    <mergeCell ref="N47:O47"/>
  </mergeCells>
  <phoneticPr fontId="2"/>
  <printOptions horizontalCentered="1"/>
  <pageMargins left="0.23622047244094491" right="0.23622047244094491"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施設設備使用料!$B:$B</xm:f>
          </x14:formula1>
          <xm:sqref>A11:A45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使用承認申請書 </vt:lpstr>
      <vt:lpstr>記入例</vt:lpstr>
      <vt:lpstr>施設設備使用料</vt:lpstr>
      <vt:lpstr>料金ｼﾐｭﾚｰﾀｰ</vt:lpstr>
      <vt:lpstr>記入例!Print_Area</vt:lpstr>
      <vt:lpstr>'使用承認申請書 '!Print_Area</vt:lpstr>
      <vt:lpstr>施設設備使用料!Print_Area</vt:lpstr>
      <vt:lpstr>料金ｼﾐｭﾚｰﾀｰ!Print_Area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y.nakamura</dc:creator>
  <cp:lastModifiedBy>遠藤 はなえ</cp:lastModifiedBy>
  <cp:lastPrinted>2025-03-25T05:13:06Z</cp:lastPrinted>
  <dcterms:created xsi:type="dcterms:W3CDTF">2019-03-28T07:49:18Z</dcterms:created>
  <dcterms:modified xsi:type="dcterms:W3CDTF">2025-04-01T00:51:48Z</dcterms:modified>
</cp:coreProperties>
</file>